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uofnelincoln-my.sharepoint.com/personal/cburr1_unl_edu/Documents/Documents/TAPS Competition/VTAPS/"/>
    </mc:Choice>
  </mc:AlternateContent>
  <xr:revisionPtr revIDLastSave="39" documentId="8_{CF5664F6-F13F-4822-97A1-B5179BC2D644}" xr6:coauthVersionLast="47" xr6:coauthVersionMax="47" xr10:uidLastSave="{93C053AA-0BF2-4C6E-ADBF-B460C974974E}"/>
  <bookViews>
    <workbookView xWindow="4245" yWindow="4170" windowWidth="22935" windowHeight="9840" xr2:uid="{00000000-000D-0000-FFFF-FFFF00000000}"/>
  </bookViews>
  <sheets>
    <sheet name="Budget" sheetId="3" r:id="rId1"/>
  </sheets>
  <externalReferences>
    <externalReference r:id="rId2"/>
    <externalReference r:id="rId3"/>
  </externalReferences>
  <definedNames>
    <definedName name="ImpDepLookup">[1]Operations!$AE$2:$AH$11</definedName>
    <definedName name="MaterialList">[1]!Table2[Material]</definedName>
    <definedName name="Materials">[1]!Table2[#Data]</definedName>
    <definedName name="OperationList">[1]!Table3[Op Name]</definedName>
    <definedName name="pd">[1]!Table1[[Machine]:[ C3 ]]</definedName>
    <definedName name="perpound">[2]Calculations!#REF!</definedName>
    <definedName name="_xlnm.Print_Area" localSheetId="0">Budget!$A$1:$L$70</definedName>
    <definedName name="PwrDepreciation">[1]!Table1[[Machine]:[ C3 ]]</definedName>
    <definedName name="RealEstateList">[1]!Table9[Description]</definedName>
    <definedName name="RETable">[1]!Table9[#All]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3" l="1"/>
  <c r="J40" i="3" l="1"/>
  <c r="J39" i="3"/>
  <c r="J48" i="3" l="1"/>
  <c r="J47" i="3"/>
  <c r="J53" i="3" l="1"/>
  <c r="K11" i="3" l="1"/>
  <c r="J52" i="3"/>
  <c r="J46" i="3"/>
  <c r="J45" i="3"/>
  <c r="J42" i="3"/>
  <c r="J41" i="3"/>
  <c r="J38" i="3"/>
  <c r="J37" i="3"/>
  <c r="J36" i="3"/>
  <c r="J35" i="3"/>
  <c r="J34" i="3"/>
  <c r="J31" i="3"/>
  <c r="J29" i="3"/>
  <c r="J28" i="3"/>
  <c r="J27" i="3"/>
  <c r="J26" i="3"/>
  <c r="J25" i="3"/>
  <c r="J24" i="3"/>
  <c r="K15" i="3"/>
  <c r="E10" i="3" l="1"/>
  <c r="K12" i="3"/>
  <c r="K13" i="3"/>
  <c r="K14" i="3"/>
  <c r="I20" i="3"/>
  <c r="K16" i="3"/>
  <c r="K17" i="3"/>
  <c r="C18" i="3"/>
  <c r="K18" i="3" s="1"/>
  <c r="K19" i="3"/>
  <c r="E20" i="3"/>
  <c r="F20" i="3"/>
  <c r="G20" i="3"/>
  <c r="H20" i="3"/>
  <c r="J20" i="3"/>
  <c r="J30" i="3"/>
  <c r="J32" i="3"/>
  <c r="J33" i="3"/>
  <c r="J43" i="3"/>
  <c r="J44" i="3"/>
  <c r="G50" i="3"/>
  <c r="J50" i="3" s="1"/>
  <c r="G51" i="3"/>
  <c r="J51" i="3" s="1"/>
  <c r="J54" i="3"/>
  <c r="K65" i="3"/>
  <c r="K66" i="3"/>
  <c r="K56" i="3" l="1"/>
  <c r="K20" i="3"/>
  <c r="K59" i="3" l="1"/>
  <c r="K60" i="3" l="1"/>
  <c r="K62" i="3" s="1"/>
  <c r="K67" i="3" s="1"/>
  <c r="K69" i="3" s="1"/>
  <c r="K70" i="3" l="1"/>
</calcChain>
</file>

<file path=xl/sharedStrings.xml><?xml version="1.0" encoding="utf-8"?>
<sst xmlns="http://schemas.openxmlformats.org/spreadsheetml/2006/main" count="160" uniqueCount="105">
  <si>
    <t>User Input</t>
  </si>
  <si>
    <t>Yield Goal</t>
  </si>
  <si>
    <t>Actual Yield @ 15.5% MC (bu/ac)</t>
  </si>
  <si>
    <t>Loaded Miles</t>
  </si>
  <si>
    <t>Moisture Content Above 15.5%</t>
  </si>
  <si>
    <t>Labor @</t>
  </si>
  <si>
    <t>Fuel @ $3.83</t>
  </si>
  <si>
    <t>Repairs</t>
  </si>
  <si>
    <t>Ownership</t>
  </si>
  <si>
    <t>$25.00 /Hr</t>
  </si>
  <si>
    <t>&amp; Lube</t>
  </si>
  <si>
    <t>Power</t>
  </si>
  <si>
    <t>Imp.</t>
  </si>
  <si>
    <t>Total Costs</t>
  </si>
  <si>
    <t>Farm #1</t>
  </si>
  <si>
    <t>Field Operations</t>
  </si>
  <si>
    <t>Times or Qty</t>
  </si>
  <si>
    <t>Unit</t>
  </si>
  <si>
    <t>($/ac)</t>
  </si>
  <si>
    <t>Spray Spring Burndown Herbicide</t>
  </si>
  <si>
    <t>% of ac</t>
  </si>
  <si>
    <t>Spray Post Application #1</t>
  </si>
  <si>
    <t>Spray Post Application #2</t>
  </si>
  <si>
    <t>Planting (no-till)</t>
  </si>
  <si>
    <t>Pivot 125 ft Lift with fertigation</t>
  </si>
  <si>
    <t>inches</t>
  </si>
  <si>
    <t>$/ac-in</t>
  </si>
  <si>
    <t>Pivot Ownership Costs</t>
  </si>
  <si>
    <t>NA</t>
  </si>
  <si>
    <t>Combine</t>
  </si>
  <si>
    <t>Grain Cart</t>
  </si>
  <si>
    <t>bu/ac</t>
  </si>
  <si>
    <t>$/bu</t>
  </si>
  <si>
    <t>Grain Cart Ownership</t>
  </si>
  <si>
    <t>Total for Field Operations</t>
  </si>
  <si>
    <t>Percent Acres Applied</t>
  </si>
  <si>
    <t xml:space="preserve">Application </t>
  </si>
  <si>
    <t>Applied Price</t>
  </si>
  <si>
    <t>Materials &amp; Services</t>
  </si>
  <si>
    <t>Item</t>
  </si>
  <si>
    <t>Rate</t>
  </si>
  <si>
    <t xml:space="preserve">Total </t>
  </si>
  <si>
    <t>Glyphosate w/Surf</t>
  </si>
  <si>
    <t>Herbicide</t>
  </si>
  <si>
    <t>ounce</t>
  </si>
  <si>
    <t>2,4-D Ester 4#</t>
  </si>
  <si>
    <t>pint</t>
  </si>
  <si>
    <t xml:space="preserve">21-0-0-24S   </t>
  </si>
  <si>
    <t>Additive</t>
  </si>
  <si>
    <t>pound</t>
  </si>
  <si>
    <t>Acuron</t>
  </si>
  <si>
    <t>quart</t>
  </si>
  <si>
    <t>Crop Oil Concentrate</t>
  </si>
  <si>
    <t>Corn Bt &amp; ECB</t>
  </si>
  <si>
    <t>Seed Cost/ac</t>
  </si>
  <si>
    <t>acre</t>
  </si>
  <si>
    <t>10-34-0</t>
  </si>
  <si>
    <t>Fertilizer</t>
  </si>
  <si>
    <t>gallon</t>
  </si>
  <si>
    <t>32-0-0 (Pre and Sidedress)</t>
  </si>
  <si>
    <t>pound N</t>
  </si>
  <si>
    <t>32-0-0 (applied by fertigation)</t>
  </si>
  <si>
    <t>Armezon Pro</t>
  </si>
  <si>
    <t>Atrazine 90 DF</t>
  </si>
  <si>
    <t>UAN</t>
  </si>
  <si>
    <t>Spray</t>
  </si>
  <si>
    <t>Custom</t>
  </si>
  <si>
    <t>Brigade 2EC</t>
  </si>
  <si>
    <t>Insecticide</t>
  </si>
  <si>
    <t>Mustang Max EC</t>
  </si>
  <si>
    <t>applications</t>
  </si>
  <si>
    <t>Fertigate Applications</t>
  </si>
  <si>
    <t>Fungicide</t>
  </si>
  <si>
    <t>Cover Crop Seed Mix</t>
  </si>
  <si>
    <t>Seed</t>
  </si>
  <si>
    <t>Drill Cover Crop</t>
  </si>
  <si>
    <t>Haul Grain Bushels</t>
  </si>
  <si>
    <t>bushel</t>
  </si>
  <si>
    <t>Dry 1 Point Removed</t>
  </si>
  <si>
    <t>Scouting Irrigated Corn</t>
  </si>
  <si>
    <t>Scouting</t>
  </si>
  <si>
    <t>Technology</t>
  </si>
  <si>
    <t>Imagery/sensor</t>
  </si>
  <si>
    <t>Crop Insurance</t>
  </si>
  <si>
    <t>Total Materials &amp; Services:</t>
  </si>
  <si>
    <t>*Insecticide for 1st brood European Corn Borer (10% of refuge), Western Bean Cutworm, and Spider Mites, respectively.</t>
  </si>
  <si>
    <t>Total listed costs for Field Operations and Materials and Services:</t>
  </si>
  <si>
    <t>Interest on Operations Capital</t>
  </si>
  <si>
    <t>cash expense @</t>
  </si>
  <si>
    <t>for 6 months</t>
  </si>
  <si>
    <t>Total Operating and Use Related Ownership Costs</t>
  </si>
  <si>
    <r>
      <rPr>
        <b/>
        <sz val="10"/>
        <rFont val="Times New Roman"/>
        <family val="1"/>
      </rPr>
      <t>Overhead</t>
    </r>
    <r>
      <rPr>
        <sz val="10"/>
        <rFont val="Times New Roman"/>
        <family val="1"/>
      </rPr>
      <t xml:space="preserve">    (accounting, liability insurance, vehicle cost, office expense)</t>
    </r>
  </si>
  <si>
    <t>Real Estate Opportunity</t>
  </si>
  <si>
    <t>Pivot (SW &amp; Central)</t>
  </si>
  <si>
    <t>per acre @</t>
  </si>
  <si>
    <t>Real Estate Taxes</t>
  </si>
  <si>
    <t>Total Cost per Acre Including Overhead</t>
  </si>
  <si>
    <t>Cost per Bushel</t>
  </si>
  <si>
    <t>Cash Cost per Bushel</t>
  </si>
  <si>
    <t>Delaro Complete</t>
  </si>
  <si>
    <t>2024 Budget 33: Based on Pivot Irrigated Corn, No-Till, Bt &amp; ECB, following Soybeans, Yield Goal of 275 bu/ac</t>
  </si>
  <si>
    <t>Western Bean Cutworm Control</t>
  </si>
  <si>
    <t>WBC Application</t>
  </si>
  <si>
    <t>Sidedress Application</t>
  </si>
  <si>
    <t>Cover Crop Termination 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</si>
</sst>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0.0000"/>
    <numFmt numFmtId="167" formatCode="0.0"/>
    <numFmt numFmtId="168" formatCode="0.000"/>
    <numFmt numFmtId="169" formatCode="0.00000"/>
  </numFmts>
  <fonts count="11" x14ac:knownFonts="1">
    <font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4" fontId="4" fillId="2" borderId="0" xfId="0" applyNumberFormat="1" applyFont="1" applyFill="1" applyAlignment="1">
      <alignment horizontal="right"/>
    </xf>
    <xf numFmtId="0" fontId="6" fillId="2" borderId="0" xfId="0" applyFont="1" applyFill="1"/>
    <xf numFmtId="164" fontId="3" fillId="2" borderId="0" xfId="0" applyNumberFormat="1" applyFont="1" applyFill="1" applyAlignment="1">
      <alignment horizontal="right"/>
    </xf>
    <xf numFmtId="0" fontId="7" fillId="2" borderId="0" xfId="0" applyFont="1" applyFill="1"/>
    <xf numFmtId="164" fontId="4" fillId="2" borderId="2" xfId="2" applyNumberFormat="1" applyFont="1" applyFill="1" applyBorder="1" applyAlignment="1">
      <alignment horizontal="right"/>
    </xf>
    <xf numFmtId="0" fontId="4" fillId="2" borderId="2" xfId="0" applyFont="1" applyFill="1" applyBorder="1"/>
    <xf numFmtId="10" fontId="4" fillId="2" borderId="2" xfId="0" applyNumberFormat="1" applyFont="1" applyFill="1" applyBorder="1"/>
    <xf numFmtId="0" fontId="3" fillId="2" borderId="2" xfId="0" applyFont="1" applyFill="1" applyBorder="1"/>
    <xf numFmtId="164" fontId="4" fillId="2" borderId="0" xfId="2" applyNumberFormat="1" applyFont="1" applyFill="1" applyAlignment="1">
      <alignment horizontal="right"/>
    </xf>
    <xf numFmtId="10" fontId="3" fillId="2" borderId="0" xfId="0" applyNumberFormat="1" applyFont="1" applyFill="1"/>
    <xf numFmtId="0" fontId="8" fillId="2" borderId="0" xfId="0" applyFont="1" applyFill="1"/>
    <xf numFmtId="164" fontId="3" fillId="2" borderId="3" xfId="0" applyNumberFormat="1" applyFont="1" applyFill="1" applyBorder="1" applyAlignment="1">
      <alignment horizontal="right"/>
    </xf>
    <xf numFmtId="0" fontId="3" fillId="2" borderId="4" xfId="0" applyFont="1" applyFill="1" applyBorder="1"/>
    <xf numFmtId="0" fontId="7" fillId="2" borderId="5" xfId="0" applyFont="1" applyFill="1" applyBorder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44" fontId="4" fillId="2" borderId="0" xfId="3" applyFont="1" applyFill="1"/>
    <xf numFmtId="0" fontId="9" fillId="2" borderId="0" xfId="0" applyFont="1" applyFill="1"/>
    <xf numFmtId="164" fontId="3" fillId="2" borderId="6" xfId="0" applyNumberFormat="1" applyFont="1" applyFill="1" applyBorder="1" applyAlignment="1">
      <alignment horizontal="right"/>
    </xf>
    <xf numFmtId="0" fontId="3" fillId="2" borderId="7" xfId="0" applyFont="1" applyFill="1" applyBorder="1"/>
    <xf numFmtId="43" fontId="3" fillId="2" borderId="7" xfId="0" applyNumberFormat="1" applyFont="1" applyFill="1" applyBorder="1"/>
    <xf numFmtId="10" fontId="3" fillId="2" borderId="7" xfId="0" applyNumberFormat="1" applyFont="1" applyFill="1" applyBorder="1"/>
    <xf numFmtId="44" fontId="4" fillId="2" borderId="7" xfId="3" applyFont="1" applyFill="1" applyBorder="1"/>
    <xf numFmtId="0" fontId="9" fillId="2" borderId="8" xfId="0" applyFont="1" applyFill="1" applyBorder="1"/>
    <xf numFmtId="164" fontId="3" fillId="2" borderId="9" xfId="0" applyNumberFormat="1" applyFont="1" applyFill="1" applyBorder="1" applyAlignment="1">
      <alignment horizontal="right"/>
    </xf>
    <xf numFmtId="0" fontId="3" fillId="2" borderId="10" xfId="0" applyFont="1" applyFill="1" applyBorder="1"/>
    <xf numFmtId="0" fontId="7" fillId="2" borderId="11" xfId="0" applyFont="1" applyFill="1" applyBorder="1"/>
    <xf numFmtId="2" fontId="3" fillId="2" borderId="10" xfId="0" applyNumberFormat="1" applyFont="1" applyFill="1" applyBorder="1"/>
    <xf numFmtId="0" fontId="4" fillId="2" borderId="10" xfId="0" applyFont="1" applyFill="1" applyBorder="1"/>
    <xf numFmtId="37" fontId="3" fillId="2" borderId="10" xfId="2" applyNumberFormat="1" applyFont="1" applyFill="1" applyBorder="1"/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left"/>
    </xf>
    <xf numFmtId="2" fontId="3" fillId="2" borderId="0" xfId="0" applyNumberFormat="1" applyFont="1" applyFill="1" applyAlignment="1">
      <alignment horizontal="right" indent="1"/>
    </xf>
    <xf numFmtId="0" fontId="3" fillId="2" borderId="0" xfId="0" applyFont="1" applyFill="1" applyAlignment="1" applyProtection="1">
      <alignment horizontal="right"/>
      <protection locked="0"/>
    </xf>
    <xf numFmtId="9" fontId="3" fillId="2" borderId="0" xfId="4" applyFont="1" applyFill="1" applyBorder="1" applyAlignment="1" applyProtection="1">
      <alignment horizontal="right" inden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9" fontId="3" fillId="2" borderId="2" xfId="4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9" fontId="4" fillId="2" borderId="0" xfId="4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166" fontId="3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/>
    </xf>
    <xf numFmtId="1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9" fontId="3" fillId="2" borderId="0" xfId="4" applyFont="1" applyFill="1" applyBorder="1" applyAlignment="1" applyProtection="1">
      <alignment horizontal="center" vertical="center"/>
      <protection locked="0"/>
    </xf>
    <xf numFmtId="167" fontId="4" fillId="3" borderId="0" xfId="0" applyNumberFormat="1" applyFont="1" applyFill="1" applyAlignment="1" applyProtection="1">
      <alignment horizontal="center" vertical="center"/>
      <protection locked="0"/>
    </xf>
    <xf numFmtId="167" fontId="4" fillId="2" borderId="0" xfId="0" applyNumberFormat="1" applyFont="1" applyFill="1" applyAlignment="1" applyProtection="1">
      <alignment horizontal="center" vertical="center"/>
      <protection locked="0"/>
    </xf>
    <xf numFmtId="2" fontId="3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left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8" fontId="3" fillId="2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center" vertical="center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65" fontId="3" fillId="0" borderId="0" xfId="3" applyNumberFormat="1" applyFont="1" applyFill="1"/>
    <xf numFmtId="165" fontId="4" fillId="0" borderId="2" xfId="3" applyNumberFormat="1" applyFont="1" applyFill="1" applyBorder="1"/>
    <xf numFmtId="0" fontId="3" fillId="2" borderId="0" xfId="0" applyFont="1" applyFill="1" applyAlignment="1">
      <alignment horizontal="center"/>
    </xf>
    <xf numFmtId="167" fontId="4" fillId="4" borderId="0" xfId="0" applyNumberFormat="1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2" fontId="3" fillId="2" borderId="2" xfId="0" applyNumberFormat="1" applyFont="1" applyFill="1" applyBorder="1" applyAlignment="1">
      <alignment horizontal="center" vertical="center"/>
    </xf>
  </cellXfs>
  <cellStyles count="5">
    <cellStyle name="Comma" xfId="2" builtinId="3"/>
    <cellStyle name="Currency" xfId="3" builtinId="4"/>
    <cellStyle name="Normal" xfId="0" builtinId="0"/>
    <cellStyle name="Normal 2" xfId="1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pwatch.unl.edu/Economics-Real-Estate/2017-crop-budgets-corn-irrigat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wilson6\My%20Documents\Feed%20Cost%20Calculator%20with%20Examp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General Variables"/>
      <sheetName val="Power Units"/>
      <sheetName val="Materials"/>
      <sheetName val="Operations"/>
      <sheetName val="Start"/>
      <sheetName val="24-Corn"/>
      <sheetName val="25-Corn"/>
      <sheetName val="26-Corn"/>
      <sheetName val="27-Corn"/>
      <sheetName val="28-Corn"/>
      <sheetName val="29-Corn"/>
      <sheetName val="30-Corn"/>
      <sheetName val="31-Corn"/>
      <sheetName val="32-Corn"/>
      <sheetName val="33-Corn"/>
      <sheetName val="Stop"/>
      <sheetName val="Crop after Crop Data"/>
      <sheetName val="Formulas"/>
      <sheetName val="Depreciation Graph"/>
      <sheetName val="2017-crop-budgets-corn-irrigate"/>
    </sheetNames>
    <sheetDataSet>
      <sheetData sheetId="0"/>
      <sheetData sheetId="1">
        <row r="4">
          <cell r="B4">
            <v>20</v>
          </cell>
        </row>
      </sheetData>
      <sheetData sheetId="2"/>
      <sheetData sheetId="3"/>
      <sheetData sheetId="4">
        <row r="2">
          <cell r="A2" t="str">
            <v>Aerial Spray</v>
          </cell>
          <cell r="AE2" t="str">
            <v xml:space="preserve">Combines </v>
          </cell>
          <cell r="AF2" t="str">
            <v xml:space="preserve"> 1.132 </v>
          </cell>
          <cell r="AG2" t="str">
            <v xml:space="preserve"> 0.165 </v>
          </cell>
          <cell r="AH2">
            <v>0</v>
          </cell>
        </row>
        <row r="3">
          <cell r="AE3" t="str">
            <v xml:space="preserve">Mowers </v>
          </cell>
          <cell r="AF3" t="str">
            <v xml:space="preserve"> 0.756 </v>
          </cell>
          <cell r="AG3" t="str">
            <v xml:space="preserve"> 0.067 </v>
          </cell>
        </row>
        <row r="4">
          <cell r="AE4" t="str">
            <v xml:space="preserve">Balers </v>
          </cell>
          <cell r="AF4" t="str">
            <v xml:space="preserve"> 0.852 </v>
          </cell>
          <cell r="AG4" t="str">
            <v xml:space="preserve"> 0.101 </v>
          </cell>
        </row>
        <row r="5">
          <cell r="AE5" t="str">
            <v xml:space="preserve">Swathers and all other harvest equipment </v>
          </cell>
          <cell r="AF5" t="str">
            <v xml:space="preserve"> 0.791 </v>
          </cell>
          <cell r="AG5" t="str">
            <v xml:space="preserve"> 0.091 </v>
          </cell>
        </row>
        <row r="6">
          <cell r="AE6" t="str">
            <v xml:space="preserve">Plows </v>
          </cell>
          <cell r="AF6" t="str">
            <v xml:space="preserve"> 0.738 </v>
          </cell>
          <cell r="AG6" t="str">
            <v xml:space="preserve"> 0.051 </v>
          </cell>
        </row>
        <row r="7">
          <cell r="AE7" t="str">
            <v xml:space="preserve">Disks and all other tillage equipment </v>
          </cell>
          <cell r="AF7" t="str">
            <v xml:space="preserve"> 0.891 </v>
          </cell>
          <cell r="AG7" t="str">
            <v xml:space="preserve"> 0.110 </v>
          </cell>
        </row>
        <row r="8">
          <cell r="AE8" t="str">
            <v xml:space="preserve">Skid-steerloaders and all other vechicles </v>
          </cell>
          <cell r="AF8" t="str">
            <v xml:space="preserve"> 0.786 </v>
          </cell>
          <cell r="AG8" t="str">
            <v xml:space="preserve"> 0.063 </v>
          </cell>
          <cell r="AH8">
            <v>0</v>
          </cell>
        </row>
        <row r="9">
          <cell r="AE9" t="str">
            <v xml:space="preserve">Planters </v>
          </cell>
          <cell r="AF9" t="str">
            <v xml:space="preserve"> 0.883 </v>
          </cell>
          <cell r="AG9" t="str">
            <v xml:space="preserve"> 0.078 </v>
          </cell>
        </row>
        <row r="10">
          <cell r="AE10" t="str">
            <v xml:space="preserve">Manure spreaders and all other miscellaneous equipment </v>
          </cell>
          <cell r="AF10" t="str">
            <v xml:space="preserve"> 0.943 </v>
          </cell>
          <cell r="AG10" t="str">
            <v xml:space="preserve"> 0.111 </v>
          </cell>
        </row>
        <row r="11">
          <cell r="AE11" t="str">
            <v>Pivots</v>
          </cell>
          <cell r="AF11" t="str">
            <v xml:space="preserve"> 0.891 </v>
          </cell>
          <cell r="AG11" t="str">
            <v xml:space="preserve"> 0.110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structions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Per Pound"/>
      <sheetName val="Whole Herd"/>
      <sheetName val="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0"/>
  <sheetViews>
    <sheetView tabSelected="1" topLeftCell="A55" workbookViewId="0">
      <selection activeCell="B6" sqref="B6"/>
    </sheetView>
  </sheetViews>
  <sheetFormatPr defaultColWidth="9.140625" defaultRowHeight="12.75" x14ac:dyDescent="0.2"/>
  <cols>
    <col min="1" max="1" width="15.28515625" style="1" customWidth="1"/>
    <col min="2" max="2" width="27.28515625" style="1" customWidth="1"/>
    <col min="3" max="3" width="11.5703125" style="1" customWidth="1"/>
    <col min="4" max="4" width="7.7109375" style="1" customWidth="1"/>
    <col min="5" max="5" width="10.5703125" style="1" customWidth="1"/>
    <col min="6" max="6" width="11.85546875" style="1" customWidth="1"/>
    <col min="7" max="7" width="8" style="1" customWidth="1"/>
    <col min="8" max="8" width="10.28515625" style="1" bestFit="1" customWidth="1"/>
    <col min="9" max="9" width="9.85546875" style="1" customWidth="1"/>
    <col min="10" max="10" width="9.140625" style="1"/>
    <col min="11" max="11" width="10.140625" style="1" customWidth="1"/>
    <col min="12" max="12" width="15.28515625" style="1" customWidth="1"/>
    <col min="13" max="16384" width="9.140625" style="1"/>
  </cols>
  <sheetData>
    <row r="1" spans="1:15" s="79" customFormat="1" ht="26.25" customHeight="1" x14ac:dyDescent="0.2">
      <c r="A1" s="92" t="s">
        <v>100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O1" s="80"/>
    </row>
    <row r="2" spans="1:15" ht="20.2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O2" s="3"/>
    </row>
    <row r="3" spans="1:15" ht="17.25" customHeight="1" x14ac:dyDescent="0.25">
      <c r="A3" s="99" t="s">
        <v>0</v>
      </c>
      <c r="B3" s="99"/>
      <c r="C3" s="74"/>
      <c r="D3" s="74"/>
      <c r="E3" s="74"/>
      <c r="F3" s="74"/>
      <c r="G3" s="74"/>
      <c r="H3" s="74"/>
      <c r="I3" s="74"/>
      <c r="J3" s="74"/>
      <c r="K3" s="74"/>
      <c r="L3" s="74"/>
      <c r="O3" s="3"/>
    </row>
    <row r="4" spans="1:15" ht="17.25" customHeight="1" x14ac:dyDescent="0.25">
      <c r="A4" s="77" t="s">
        <v>1</v>
      </c>
      <c r="B4" s="83">
        <v>230</v>
      </c>
      <c r="C4" s="74"/>
      <c r="D4" s="74"/>
      <c r="E4" s="74"/>
      <c r="F4" s="74"/>
      <c r="G4" s="74"/>
      <c r="H4" s="74"/>
      <c r="I4" s="74"/>
      <c r="J4" s="74"/>
      <c r="K4" s="74"/>
      <c r="L4" s="74"/>
      <c r="O4" s="3"/>
    </row>
    <row r="5" spans="1:15" ht="38.25" x14ac:dyDescent="0.25">
      <c r="A5" s="77" t="s">
        <v>2</v>
      </c>
      <c r="B5" s="78">
        <v>230</v>
      </c>
      <c r="C5" s="74"/>
      <c r="D5" s="74"/>
      <c r="E5" s="74"/>
      <c r="F5" s="74"/>
      <c r="G5" s="74"/>
      <c r="H5" s="74"/>
      <c r="I5" s="74"/>
      <c r="J5" s="74"/>
      <c r="K5" s="74"/>
      <c r="L5" s="74"/>
      <c r="O5" s="3"/>
    </row>
    <row r="6" spans="1:15" ht="30" customHeight="1" x14ac:dyDescent="0.25">
      <c r="A6" s="77" t="s">
        <v>3</v>
      </c>
      <c r="B6" s="76">
        <v>0</v>
      </c>
      <c r="C6" s="74"/>
      <c r="D6" s="74"/>
      <c r="E6" s="74"/>
      <c r="F6" s="74"/>
      <c r="G6" s="74"/>
      <c r="H6" s="74"/>
      <c r="I6" s="74"/>
      <c r="J6" s="74"/>
      <c r="K6" s="74"/>
      <c r="L6" s="74"/>
      <c r="O6" s="3"/>
    </row>
    <row r="7" spans="1:15" ht="25.5" x14ac:dyDescent="0.25">
      <c r="A7" s="77" t="s">
        <v>4</v>
      </c>
      <c r="B7" s="76">
        <v>0</v>
      </c>
      <c r="C7" s="74"/>
      <c r="D7" s="74"/>
      <c r="E7" s="74"/>
      <c r="F7" s="74"/>
      <c r="G7" s="74"/>
      <c r="H7" s="74"/>
      <c r="I7" s="74"/>
      <c r="J7" s="74"/>
      <c r="K7" s="74"/>
      <c r="L7" s="74"/>
      <c r="O7" s="3"/>
    </row>
    <row r="8" spans="1:15" ht="15" customHeight="1" x14ac:dyDescent="0.25">
      <c r="A8" s="75"/>
      <c r="B8" s="74"/>
      <c r="C8" s="74"/>
      <c r="D8" s="74"/>
      <c r="E8" s="72" t="s">
        <v>5</v>
      </c>
      <c r="F8" s="72" t="s">
        <v>6</v>
      </c>
      <c r="G8" s="96" t="s">
        <v>7</v>
      </c>
      <c r="H8" s="96"/>
      <c r="I8" s="96" t="s">
        <v>8</v>
      </c>
      <c r="J8" s="96"/>
      <c r="K8" s="72"/>
      <c r="L8" s="74"/>
      <c r="M8" s="7"/>
      <c r="N8" s="7"/>
      <c r="O8" s="3"/>
    </row>
    <row r="9" spans="1:15" s="7" customFormat="1" ht="15" customHeight="1" x14ac:dyDescent="0.2">
      <c r="A9" s="73"/>
      <c r="D9" s="71"/>
      <c r="E9" s="72" t="s">
        <v>9</v>
      </c>
      <c r="F9" s="72" t="s">
        <v>10</v>
      </c>
      <c r="G9" s="72" t="s">
        <v>11</v>
      </c>
      <c r="H9" s="72" t="s">
        <v>12</v>
      </c>
      <c r="I9" s="72" t="s">
        <v>11</v>
      </c>
      <c r="J9" s="72" t="s">
        <v>12</v>
      </c>
      <c r="K9" s="71" t="s">
        <v>13</v>
      </c>
      <c r="L9" s="1"/>
    </row>
    <row r="10" spans="1:15" s="7" customFormat="1" ht="15" customHeight="1" thickBot="1" x14ac:dyDescent="0.25">
      <c r="A10" s="69" t="s">
        <v>14</v>
      </c>
      <c r="B10" s="69" t="s">
        <v>15</v>
      </c>
      <c r="C10" s="69" t="s">
        <v>16</v>
      </c>
      <c r="D10" s="70" t="s">
        <v>17</v>
      </c>
      <c r="E10" s="94" t="str">
        <f>"---------------------- Dollars per Acre ------------------------"</f>
        <v>---------------------- Dollars per Acre ------------------------</v>
      </c>
      <c r="F10" s="94"/>
      <c r="G10" s="94"/>
      <c r="H10" s="94"/>
      <c r="I10" s="94"/>
      <c r="J10" s="94"/>
      <c r="K10" s="69" t="s">
        <v>18</v>
      </c>
      <c r="L10" s="1"/>
    </row>
    <row r="11" spans="1:15" ht="13.5" thickTop="1" x14ac:dyDescent="0.2">
      <c r="A11" s="46">
        <v>1</v>
      </c>
      <c r="B11" s="1" t="s">
        <v>19</v>
      </c>
      <c r="C11" s="57">
        <v>0.5</v>
      </c>
      <c r="D11" s="46" t="s">
        <v>20</v>
      </c>
      <c r="E11" s="45">
        <v>0.47</v>
      </c>
      <c r="F11" s="45">
        <v>0.16</v>
      </c>
      <c r="G11" s="45">
        <v>0.01</v>
      </c>
      <c r="H11" s="45">
        <v>0.55000000000000004</v>
      </c>
      <c r="I11" s="45">
        <v>0.79</v>
      </c>
      <c r="J11" s="45">
        <v>1.01</v>
      </c>
      <c r="K11" s="44">
        <f>+(E11+F11+G11+H11+I11+J11)</f>
        <v>2.99</v>
      </c>
      <c r="M11" s="7"/>
      <c r="N11" s="7"/>
    </row>
    <row r="12" spans="1:15" x14ac:dyDescent="0.2">
      <c r="A12" s="46">
        <v>2</v>
      </c>
      <c r="B12" s="1" t="s">
        <v>21</v>
      </c>
      <c r="C12" s="57">
        <v>1</v>
      </c>
      <c r="D12" s="46" t="s">
        <v>20</v>
      </c>
      <c r="E12" s="45">
        <v>0.95</v>
      </c>
      <c r="F12" s="45">
        <v>0.32</v>
      </c>
      <c r="G12" s="45">
        <v>0.02</v>
      </c>
      <c r="H12" s="45">
        <v>1.1100000000000001</v>
      </c>
      <c r="I12" s="45">
        <v>1.59</v>
      </c>
      <c r="J12" s="45">
        <v>2.02</v>
      </c>
      <c r="K12" s="44">
        <f>+(E12+F12+G12+H12+I12+J12)</f>
        <v>6.01</v>
      </c>
      <c r="M12" s="7"/>
      <c r="N12" s="7"/>
    </row>
    <row r="13" spans="1:15" x14ac:dyDescent="0.2">
      <c r="A13" s="46">
        <v>3</v>
      </c>
      <c r="B13" s="1" t="s">
        <v>22</v>
      </c>
      <c r="C13" s="57">
        <v>1</v>
      </c>
      <c r="D13" s="46" t="s">
        <v>20</v>
      </c>
      <c r="E13" s="45">
        <v>0.95</v>
      </c>
      <c r="F13" s="45">
        <v>0.32</v>
      </c>
      <c r="G13" s="45">
        <v>0.02</v>
      </c>
      <c r="H13" s="45">
        <v>1.1100000000000001</v>
      </c>
      <c r="I13" s="45">
        <v>1.59</v>
      </c>
      <c r="J13" s="45">
        <v>2.02</v>
      </c>
      <c r="K13" s="44">
        <f>+(E13+F13+G13+H13+I13+J13)</f>
        <v>6.01</v>
      </c>
      <c r="M13" s="7"/>
      <c r="N13" s="7"/>
    </row>
    <row r="14" spans="1:15" x14ac:dyDescent="0.2">
      <c r="A14" s="46">
        <v>4</v>
      </c>
      <c r="B14" s="1" t="s">
        <v>23</v>
      </c>
      <c r="C14" s="57">
        <v>1</v>
      </c>
      <c r="D14" s="46" t="s">
        <v>20</v>
      </c>
      <c r="E14" s="45">
        <v>3</v>
      </c>
      <c r="F14" s="45">
        <v>1.34</v>
      </c>
      <c r="G14" s="45">
        <v>0.06</v>
      </c>
      <c r="H14" s="45">
        <v>6.56</v>
      </c>
      <c r="I14" s="45">
        <v>5.24</v>
      </c>
      <c r="J14" s="45">
        <v>9.1199999999999992</v>
      </c>
      <c r="K14" s="44">
        <f>+(E14+F14+G14+H14+I14+J14)</f>
        <v>25.32</v>
      </c>
      <c r="M14" s="7"/>
      <c r="N14" s="7"/>
    </row>
    <row r="15" spans="1:15" x14ac:dyDescent="0.2">
      <c r="A15" s="46">
        <v>5</v>
      </c>
      <c r="B15" s="1" t="s">
        <v>24</v>
      </c>
      <c r="C15" s="56">
        <v>0</v>
      </c>
      <c r="D15" s="46" t="s">
        <v>25</v>
      </c>
      <c r="E15" s="45">
        <v>6.1</v>
      </c>
      <c r="F15" s="45" t="s">
        <v>26</v>
      </c>
      <c r="G15" s="45">
        <v>0</v>
      </c>
      <c r="H15" s="45">
        <v>0</v>
      </c>
      <c r="I15" s="95"/>
      <c r="J15" s="95"/>
      <c r="K15" s="44">
        <f>+C15*E15</f>
        <v>0</v>
      </c>
      <c r="M15" s="7"/>
      <c r="N15" s="7"/>
    </row>
    <row r="16" spans="1:15" x14ac:dyDescent="0.2">
      <c r="A16" s="46">
        <v>6</v>
      </c>
      <c r="B16" s="1" t="s">
        <v>27</v>
      </c>
      <c r="C16" s="88" t="s">
        <v>28</v>
      </c>
      <c r="D16" s="88"/>
      <c r="E16" s="45">
        <v>0</v>
      </c>
      <c r="F16" s="45">
        <v>0</v>
      </c>
      <c r="G16" s="45">
        <v>0</v>
      </c>
      <c r="H16" s="45">
        <v>0</v>
      </c>
      <c r="I16" s="45">
        <v>5</v>
      </c>
      <c r="J16" s="45">
        <v>14.24</v>
      </c>
      <c r="K16" s="44">
        <f>+(E16+F16+G16+H16+I16+J16)</f>
        <v>19.240000000000002</v>
      </c>
      <c r="M16" s="7"/>
      <c r="N16" s="7"/>
    </row>
    <row r="17" spans="1:14" x14ac:dyDescent="0.2">
      <c r="A17" s="46">
        <v>7</v>
      </c>
      <c r="B17" s="1" t="s">
        <v>29</v>
      </c>
      <c r="C17" s="57">
        <v>1</v>
      </c>
      <c r="D17" s="46" t="s">
        <v>20</v>
      </c>
      <c r="E17" s="45">
        <v>5.32</v>
      </c>
      <c r="F17" s="45">
        <v>8.06</v>
      </c>
      <c r="G17" s="45">
        <v>8.5299999999999994</v>
      </c>
      <c r="H17" s="45">
        <v>1.93</v>
      </c>
      <c r="I17" s="45">
        <v>39.159999999999997</v>
      </c>
      <c r="J17" s="45">
        <v>13.37</v>
      </c>
      <c r="K17" s="44">
        <f>+(E17+F17+G17+H17+I17+J17)</f>
        <v>76.37</v>
      </c>
      <c r="M17" s="7"/>
      <c r="N17" s="7"/>
    </row>
    <row r="18" spans="1:14" x14ac:dyDescent="0.2">
      <c r="A18" s="46">
        <v>8</v>
      </c>
      <c r="B18" s="1" t="s">
        <v>30</v>
      </c>
      <c r="C18" s="47">
        <f>+B5</f>
        <v>230</v>
      </c>
      <c r="D18" s="46" t="s">
        <v>31</v>
      </c>
      <c r="E18" s="81">
        <v>2.0500000000000001E-2</v>
      </c>
      <c r="F18" s="45" t="s">
        <v>32</v>
      </c>
      <c r="G18" s="45"/>
      <c r="H18" s="45"/>
      <c r="I18" s="95"/>
      <c r="J18" s="95"/>
      <c r="K18" s="44">
        <f>+C18*E18</f>
        <v>4.7149999999999999</v>
      </c>
      <c r="M18" s="7"/>
      <c r="N18" s="7"/>
    </row>
    <row r="19" spans="1:14" ht="13.5" thickBot="1" x14ac:dyDescent="0.25">
      <c r="A19" s="46">
        <v>9</v>
      </c>
      <c r="B19" s="1" t="s">
        <v>33</v>
      </c>
      <c r="C19" s="93" t="s">
        <v>28</v>
      </c>
      <c r="D19" s="93"/>
      <c r="E19" s="45">
        <v>0</v>
      </c>
      <c r="F19" s="45">
        <v>0</v>
      </c>
      <c r="G19" s="45">
        <v>0</v>
      </c>
      <c r="H19" s="45">
        <v>0</v>
      </c>
      <c r="I19" s="45">
        <v>4.37</v>
      </c>
      <c r="J19" s="45">
        <v>2.99</v>
      </c>
      <c r="K19" s="44">
        <f>+(E19+F19+G19+H19+I19+J19)</f>
        <v>7.36</v>
      </c>
      <c r="M19" s="7"/>
      <c r="N19" s="7"/>
    </row>
    <row r="20" spans="1:14" ht="13.5" thickTop="1" x14ac:dyDescent="0.2">
      <c r="A20" s="68"/>
      <c r="B20" s="68"/>
      <c r="C20" s="67" t="s">
        <v>34</v>
      </c>
      <c r="D20" s="67"/>
      <c r="E20" s="66">
        <f t="shared" ref="E20:K20" si="0">SUM(E11:E19)</f>
        <v>16.810499999999998</v>
      </c>
      <c r="F20" s="66">
        <f t="shared" si="0"/>
        <v>10.200000000000001</v>
      </c>
      <c r="G20" s="66">
        <f t="shared" si="0"/>
        <v>8.6399999999999988</v>
      </c>
      <c r="H20" s="66">
        <f t="shared" si="0"/>
        <v>11.26</v>
      </c>
      <c r="I20" s="66">
        <f t="shared" si="0"/>
        <v>57.739999999999995</v>
      </c>
      <c r="J20" s="66">
        <f t="shared" si="0"/>
        <v>44.77</v>
      </c>
      <c r="K20" s="65">
        <f t="shared" si="0"/>
        <v>148.01500000000001</v>
      </c>
      <c r="M20" s="7"/>
      <c r="N20" s="7"/>
    </row>
    <row r="21" spans="1:14" x14ac:dyDescent="0.2">
      <c r="A21" s="46"/>
      <c r="B21" s="46"/>
      <c r="C21" s="64"/>
      <c r="D21" s="64"/>
      <c r="E21" s="45"/>
      <c r="F21" s="45"/>
      <c r="G21" s="45"/>
      <c r="H21" s="45"/>
      <c r="I21" s="45"/>
      <c r="J21" s="45"/>
      <c r="K21" s="45"/>
      <c r="M21" s="7"/>
      <c r="N21" s="7"/>
    </row>
    <row r="22" spans="1:14" ht="24" customHeight="1" thickBot="1" x14ac:dyDescent="0.25">
      <c r="F22" s="97" t="s">
        <v>35</v>
      </c>
      <c r="G22" s="98" t="s">
        <v>36</v>
      </c>
      <c r="H22" s="98"/>
      <c r="I22" s="97" t="s">
        <v>37</v>
      </c>
    </row>
    <row r="23" spans="1:14" s="59" customFormat="1" ht="18.75" customHeight="1" thickTop="1" thickBot="1" x14ac:dyDescent="0.25">
      <c r="B23" s="63" t="s">
        <v>38</v>
      </c>
      <c r="C23" s="94" t="s">
        <v>39</v>
      </c>
      <c r="D23" s="94"/>
      <c r="E23" s="94"/>
      <c r="F23" s="97"/>
      <c r="G23" s="62" t="s">
        <v>40</v>
      </c>
      <c r="H23" s="61" t="s">
        <v>17</v>
      </c>
      <c r="I23" s="97"/>
      <c r="J23" s="60" t="s">
        <v>41</v>
      </c>
    </row>
    <row r="24" spans="1:14" ht="13.5" thickTop="1" x14ac:dyDescent="0.2">
      <c r="A24" s="2"/>
      <c r="B24" s="49" t="s">
        <v>42</v>
      </c>
      <c r="C24" s="87" t="s">
        <v>43</v>
      </c>
      <c r="D24" s="87"/>
      <c r="E24" s="87"/>
      <c r="F24" s="48">
        <v>1</v>
      </c>
      <c r="G24" s="47">
        <v>32</v>
      </c>
      <c r="H24" s="46" t="s">
        <v>44</v>
      </c>
      <c r="I24" s="82">
        <v>0.1328</v>
      </c>
      <c r="J24" s="44">
        <f>+G24*I24*F24</f>
        <v>4.2496</v>
      </c>
    </row>
    <row r="25" spans="1:14" x14ac:dyDescent="0.2">
      <c r="A25" s="2"/>
      <c r="B25" s="49" t="s">
        <v>45</v>
      </c>
      <c r="C25" s="87" t="s">
        <v>43</v>
      </c>
      <c r="D25" s="87"/>
      <c r="E25" s="87"/>
      <c r="F25" s="48">
        <v>1</v>
      </c>
      <c r="G25" s="47">
        <v>1</v>
      </c>
      <c r="H25" s="46" t="s">
        <v>46</v>
      </c>
      <c r="I25" s="45">
        <v>4.5</v>
      </c>
      <c r="J25" s="44">
        <f t="shared" ref="J25:J31" si="1">+G25*I25*F25</f>
        <v>4.5</v>
      </c>
    </row>
    <row r="26" spans="1:14" x14ac:dyDescent="0.2">
      <c r="A26" s="2"/>
      <c r="B26" s="49" t="s">
        <v>47</v>
      </c>
      <c r="C26" s="87" t="s">
        <v>48</v>
      </c>
      <c r="D26" s="87"/>
      <c r="E26" s="87"/>
      <c r="F26" s="48">
        <v>1</v>
      </c>
      <c r="G26" s="47">
        <v>1.7</v>
      </c>
      <c r="H26" s="46" t="s">
        <v>49</v>
      </c>
      <c r="I26" s="82">
        <v>0.4</v>
      </c>
      <c r="J26" s="44">
        <f t="shared" si="1"/>
        <v>0.68</v>
      </c>
    </row>
    <row r="27" spans="1:14" x14ac:dyDescent="0.2">
      <c r="A27" s="2"/>
      <c r="B27" s="49" t="s">
        <v>50</v>
      </c>
      <c r="C27" s="87" t="s">
        <v>43</v>
      </c>
      <c r="D27" s="87"/>
      <c r="E27" s="87"/>
      <c r="F27" s="48">
        <v>1</v>
      </c>
      <c r="G27" s="47">
        <v>2.5</v>
      </c>
      <c r="H27" s="46" t="s">
        <v>51</v>
      </c>
      <c r="I27" s="45">
        <v>21.25</v>
      </c>
      <c r="J27" s="44">
        <f t="shared" si="1"/>
        <v>53.125</v>
      </c>
    </row>
    <row r="28" spans="1:14" x14ac:dyDescent="0.2">
      <c r="A28" s="2"/>
      <c r="B28" s="49" t="s">
        <v>52</v>
      </c>
      <c r="C28" s="87" t="s">
        <v>48</v>
      </c>
      <c r="D28" s="87"/>
      <c r="E28" s="87"/>
      <c r="F28" s="48">
        <v>1</v>
      </c>
      <c r="G28" s="57">
        <v>1.6</v>
      </c>
      <c r="H28" s="46" t="s">
        <v>46</v>
      </c>
      <c r="I28" s="45">
        <v>1.63</v>
      </c>
      <c r="J28" s="44">
        <f t="shared" si="1"/>
        <v>2.6080000000000001</v>
      </c>
    </row>
    <row r="29" spans="1:14" x14ac:dyDescent="0.2">
      <c r="A29" s="2"/>
      <c r="B29" s="49" t="s">
        <v>47</v>
      </c>
      <c r="C29" s="87" t="s">
        <v>48</v>
      </c>
      <c r="D29" s="87"/>
      <c r="E29" s="87"/>
      <c r="F29" s="48">
        <v>1</v>
      </c>
      <c r="G29" s="57">
        <v>2.5</v>
      </c>
      <c r="H29" s="46" t="s">
        <v>49</v>
      </c>
      <c r="I29" s="45">
        <v>0.4</v>
      </c>
      <c r="J29" s="44">
        <f t="shared" si="1"/>
        <v>1</v>
      </c>
    </row>
    <row r="30" spans="1:14" x14ac:dyDescent="0.2">
      <c r="A30" s="2"/>
      <c r="B30" s="49" t="s">
        <v>53</v>
      </c>
      <c r="C30" s="87" t="s">
        <v>54</v>
      </c>
      <c r="D30" s="87"/>
      <c r="E30" s="87"/>
      <c r="F30" s="48">
        <v>1</v>
      </c>
      <c r="G30" s="56">
        <v>0</v>
      </c>
      <c r="H30" s="46" t="s">
        <v>55</v>
      </c>
      <c r="I30" s="58">
        <v>0</v>
      </c>
      <c r="J30" s="44">
        <f>+(G30*I30)</f>
        <v>0</v>
      </c>
    </row>
    <row r="31" spans="1:14" x14ac:dyDescent="0.2">
      <c r="A31" s="52"/>
      <c r="B31" s="49" t="s">
        <v>56</v>
      </c>
      <c r="C31" s="87" t="s">
        <v>57</v>
      </c>
      <c r="D31" s="87"/>
      <c r="E31" s="87"/>
      <c r="F31" s="48">
        <v>1</v>
      </c>
      <c r="G31" s="57">
        <v>5</v>
      </c>
      <c r="H31" s="46" t="s">
        <v>58</v>
      </c>
      <c r="I31" s="45">
        <v>3.3</v>
      </c>
      <c r="J31" s="44">
        <f t="shared" si="1"/>
        <v>16.5</v>
      </c>
    </row>
    <row r="32" spans="1:14" x14ac:dyDescent="0.2">
      <c r="B32" s="49" t="s">
        <v>59</v>
      </c>
      <c r="C32" s="87" t="s">
        <v>57</v>
      </c>
      <c r="D32" s="87"/>
      <c r="E32" s="87"/>
      <c r="F32" s="48">
        <v>1</v>
      </c>
      <c r="G32" s="56">
        <v>0</v>
      </c>
      <c r="H32" s="46" t="s">
        <v>60</v>
      </c>
      <c r="I32" s="45">
        <v>0.6</v>
      </c>
      <c r="J32" s="44">
        <f>+(G32*I32)</f>
        <v>0</v>
      </c>
    </row>
    <row r="33" spans="1:10" x14ac:dyDescent="0.2">
      <c r="B33" s="49" t="s">
        <v>61</v>
      </c>
      <c r="C33" s="87" t="s">
        <v>57</v>
      </c>
      <c r="D33" s="87"/>
      <c r="E33" s="87"/>
      <c r="F33" s="48">
        <v>1</v>
      </c>
      <c r="G33" s="56">
        <v>0</v>
      </c>
      <c r="H33" s="46" t="s">
        <v>60</v>
      </c>
      <c r="I33" s="45">
        <v>0.6</v>
      </c>
      <c r="J33" s="44">
        <f>+(G33*I33)</f>
        <v>0</v>
      </c>
    </row>
    <row r="34" spans="1:10" x14ac:dyDescent="0.2">
      <c r="B34" s="49" t="s">
        <v>62</v>
      </c>
      <c r="C34" s="87" t="s">
        <v>43</v>
      </c>
      <c r="D34" s="87"/>
      <c r="E34" s="87"/>
      <c r="F34" s="55">
        <v>1</v>
      </c>
      <c r="G34" s="47">
        <v>14</v>
      </c>
      <c r="H34" s="46" t="s">
        <v>44</v>
      </c>
      <c r="I34" s="45">
        <v>1.48</v>
      </c>
      <c r="J34" s="44">
        <f t="shared" ref="J34:J42" si="2">+G34*I34*F34</f>
        <v>20.72</v>
      </c>
    </row>
    <row r="35" spans="1:10" x14ac:dyDescent="0.2">
      <c r="B35" s="54" t="s">
        <v>63</v>
      </c>
      <c r="C35" s="87" t="s">
        <v>43</v>
      </c>
      <c r="D35" s="87"/>
      <c r="E35" s="87"/>
      <c r="F35" s="48">
        <v>1</v>
      </c>
      <c r="G35" s="53">
        <v>0.5</v>
      </c>
      <c r="H35" s="46" t="s">
        <v>49</v>
      </c>
      <c r="I35" s="45">
        <v>6.5</v>
      </c>
      <c r="J35" s="44">
        <f t="shared" si="2"/>
        <v>3.25</v>
      </c>
    </row>
    <row r="36" spans="1:10" x14ac:dyDescent="0.2">
      <c r="B36" s="49" t="s">
        <v>52</v>
      </c>
      <c r="C36" s="87" t="s">
        <v>48</v>
      </c>
      <c r="D36" s="87"/>
      <c r="E36" s="87"/>
      <c r="F36" s="48">
        <v>1</v>
      </c>
      <c r="G36" s="47">
        <v>0.5</v>
      </c>
      <c r="H36" s="46" t="s">
        <v>46</v>
      </c>
      <c r="I36" s="45">
        <v>21.25</v>
      </c>
      <c r="J36" s="44">
        <f t="shared" si="2"/>
        <v>10.625</v>
      </c>
    </row>
    <row r="37" spans="1:10" x14ac:dyDescent="0.2">
      <c r="B37" s="49" t="s">
        <v>64</v>
      </c>
      <c r="C37" s="87" t="s">
        <v>48</v>
      </c>
      <c r="D37" s="87"/>
      <c r="E37" s="87"/>
      <c r="F37" s="48">
        <v>1</v>
      </c>
      <c r="G37" s="47">
        <v>3</v>
      </c>
      <c r="H37" s="46" t="s">
        <v>46</v>
      </c>
      <c r="I37" s="45">
        <v>0.25</v>
      </c>
      <c r="J37" s="44">
        <f t="shared" si="2"/>
        <v>0.75</v>
      </c>
    </row>
    <row r="38" spans="1:10" x14ac:dyDescent="0.2">
      <c r="A38" s="52"/>
      <c r="B38" s="49" t="s">
        <v>65</v>
      </c>
      <c r="C38" s="87" t="s">
        <v>66</v>
      </c>
      <c r="D38" s="87"/>
      <c r="E38" s="87"/>
      <c r="F38" s="48">
        <v>0.3</v>
      </c>
      <c r="G38" s="47">
        <v>1</v>
      </c>
      <c r="H38" s="46" t="s">
        <v>55</v>
      </c>
      <c r="I38" s="45">
        <v>9</v>
      </c>
      <c r="J38" s="44">
        <f t="shared" si="2"/>
        <v>2.6999999999999997</v>
      </c>
    </row>
    <row r="39" spans="1:10" x14ac:dyDescent="0.2">
      <c r="A39" s="52"/>
      <c r="B39" s="49" t="s">
        <v>101</v>
      </c>
      <c r="C39" s="19" t="s">
        <v>68</v>
      </c>
      <c r="D39" s="19"/>
      <c r="E39" s="19"/>
      <c r="F39" s="48">
        <v>1</v>
      </c>
      <c r="G39" s="47">
        <v>0</v>
      </c>
      <c r="H39" s="46" t="s">
        <v>44</v>
      </c>
      <c r="I39" s="45">
        <v>1</v>
      </c>
      <c r="J39" s="44">
        <f t="shared" ref="J39:J40" si="3">+F39*G39*I39</f>
        <v>0</v>
      </c>
    </row>
    <row r="40" spans="1:10" x14ac:dyDescent="0.2">
      <c r="A40" s="52"/>
      <c r="B40" s="49" t="s">
        <v>102</v>
      </c>
      <c r="C40" s="19" t="s">
        <v>68</v>
      </c>
      <c r="D40" s="19"/>
      <c r="E40" s="19"/>
      <c r="F40" s="48">
        <v>1</v>
      </c>
      <c r="G40" s="47">
        <v>0</v>
      </c>
      <c r="H40" s="46" t="s">
        <v>70</v>
      </c>
      <c r="I40" s="45">
        <v>9</v>
      </c>
      <c r="J40" s="44">
        <f t="shared" si="3"/>
        <v>0</v>
      </c>
    </row>
    <row r="41" spans="1:10" x14ac:dyDescent="0.2">
      <c r="A41" s="52"/>
      <c r="B41" s="49" t="s">
        <v>67</v>
      </c>
      <c r="C41" s="87" t="s">
        <v>68</v>
      </c>
      <c r="D41" s="87"/>
      <c r="E41" s="87"/>
      <c r="F41" s="48">
        <v>0.5</v>
      </c>
      <c r="G41" s="47">
        <v>5.12</v>
      </c>
      <c r="H41" s="46" t="s">
        <v>44</v>
      </c>
      <c r="I41" s="45">
        <v>1.48</v>
      </c>
      <c r="J41" s="44">
        <f t="shared" si="2"/>
        <v>3.7888000000000002</v>
      </c>
    </row>
    <row r="42" spans="1:10" x14ac:dyDescent="0.2">
      <c r="A42" s="52"/>
      <c r="B42" s="49" t="s">
        <v>69</v>
      </c>
      <c r="C42" s="87" t="s">
        <v>68</v>
      </c>
      <c r="D42" s="87"/>
      <c r="E42" s="87"/>
      <c r="F42" s="48">
        <v>0.5</v>
      </c>
      <c r="G42" s="47">
        <v>3</v>
      </c>
      <c r="H42" s="46" t="s">
        <v>44</v>
      </c>
      <c r="I42" s="45">
        <v>1.88</v>
      </c>
      <c r="J42" s="44">
        <f t="shared" si="2"/>
        <v>2.82</v>
      </c>
    </row>
    <row r="43" spans="1:10" x14ac:dyDescent="0.2">
      <c r="A43" s="52"/>
      <c r="B43" s="84" t="s">
        <v>103</v>
      </c>
      <c r="C43" s="87" t="s">
        <v>57</v>
      </c>
      <c r="D43" s="87"/>
      <c r="E43" s="87"/>
      <c r="F43" s="48">
        <v>1</v>
      </c>
      <c r="G43" s="51">
        <v>0</v>
      </c>
      <c r="H43" s="46" t="s">
        <v>70</v>
      </c>
      <c r="I43" s="45">
        <v>8.5</v>
      </c>
      <c r="J43" s="44">
        <f>+(G43*I43)</f>
        <v>0</v>
      </c>
    </row>
    <row r="44" spans="1:10" x14ac:dyDescent="0.2">
      <c r="A44" s="52"/>
      <c r="B44" s="49" t="s">
        <v>71</v>
      </c>
      <c r="C44" s="19"/>
      <c r="D44" s="19" t="s">
        <v>57</v>
      </c>
      <c r="E44" s="19"/>
      <c r="F44" s="48">
        <v>1</v>
      </c>
      <c r="G44" s="51">
        <v>0</v>
      </c>
      <c r="H44" s="46" t="s">
        <v>70</v>
      </c>
      <c r="I44" s="45">
        <v>1.25</v>
      </c>
      <c r="J44" s="44">
        <f>+(G44*I44)</f>
        <v>0</v>
      </c>
    </row>
    <row r="45" spans="1:10" x14ac:dyDescent="0.2">
      <c r="B45" s="49" t="s">
        <v>65</v>
      </c>
      <c r="C45" s="87" t="s">
        <v>66</v>
      </c>
      <c r="D45" s="87"/>
      <c r="E45" s="87"/>
      <c r="F45" s="48">
        <v>0.3</v>
      </c>
      <c r="G45" s="47">
        <v>1</v>
      </c>
      <c r="H45" s="46" t="s">
        <v>55</v>
      </c>
      <c r="I45" s="45">
        <v>9</v>
      </c>
      <c r="J45" s="44">
        <f t="shared" ref="J45:J53" si="4">+G45*I45*F45</f>
        <v>2.6999999999999997</v>
      </c>
    </row>
    <row r="46" spans="1:10" x14ac:dyDescent="0.2">
      <c r="B46" s="49" t="s">
        <v>99</v>
      </c>
      <c r="C46" s="87" t="s">
        <v>72</v>
      </c>
      <c r="D46" s="87"/>
      <c r="E46" s="87"/>
      <c r="F46" s="48">
        <v>0.6</v>
      </c>
      <c r="G46" s="47">
        <v>12</v>
      </c>
      <c r="H46" s="46" t="s">
        <v>44</v>
      </c>
      <c r="I46" s="45">
        <v>4.1399999999999997</v>
      </c>
      <c r="J46" s="44">
        <f t="shared" si="4"/>
        <v>29.807999999999993</v>
      </c>
    </row>
    <row r="47" spans="1:10" x14ac:dyDescent="0.2">
      <c r="B47" s="49" t="s">
        <v>73</v>
      </c>
      <c r="C47" s="19"/>
      <c r="D47" s="19" t="s">
        <v>74</v>
      </c>
      <c r="E47" s="19"/>
      <c r="F47" s="48">
        <v>1</v>
      </c>
      <c r="G47" s="47">
        <v>1</v>
      </c>
      <c r="H47" s="46" t="s">
        <v>55</v>
      </c>
      <c r="I47" s="45">
        <v>31.2</v>
      </c>
      <c r="J47" s="44">
        <f t="shared" si="4"/>
        <v>31.2</v>
      </c>
    </row>
    <row r="48" spans="1:10" x14ac:dyDescent="0.2">
      <c r="B48" s="49" t="s">
        <v>75</v>
      </c>
      <c r="C48" s="19"/>
      <c r="D48" s="19" t="s">
        <v>66</v>
      </c>
      <c r="E48" s="19"/>
      <c r="F48" s="48">
        <v>1</v>
      </c>
      <c r="G48" s="47">
        <v>1</v>
      </c>
      <c r="H48" s="46" t="s">
        <v>55</v>
      </c>
      <c r="I48" s="45">
        <v>20</v>
      </c>
      <c r="J48" s="44">
        <f t="shared" si="4"/>
        <v>20</v>
      </c>
    </row>
    <row r="49" spans="2:11" x14ac:dyDescent="0.2">
      <c r="B49" s="49" t="s">
        <v>104</v>
      </c>
      <c r="C49" s="19"/>
      <c r="D49" s="19" t="s">
        <v>66</v>
      </c>
      <c r="E49" s="19"/>
      <c r="F49" s="48">
        <v>1</v>
      </c>
      <c r="G49" s="47">
        <v>1</v>
      </c>
      <c r="H49" s="46" t="s">
        <v>55</v>
      </c>
      <c r="I49" s="45">
        <v>6</v>
      </c>
      <c r="J49" s="44">
        <f t="shared" si="4"/>
        <v>6</v>
      </c>
    </row>
    <row r="50" spans="2:11" x14ac:dyDescent="0.2">
      <c r="B50" s="49" t="s">
        <v>76</v>
      </c>
      <c r="C50" s="87" t="s">
        <v>66</v>
      </c>
      <c r="D50" s="87"/>
      <c r="E50" s="87"/>
      <c r="F50" s="48">
        <v>1</v>
      </c>
      <c r="G50" s="47">
        <f>+(B5)</f>
        <v>230</v>
      </c>
      <c r="H50" s="46" t="s">
        <v>77</v>
      </c>
      <c r="I50" s="50">
        <v>0</v>
      </c>
      <c r="J50" s="44">
        <f>G50*I50</f>
        <v>0</v>
      </c>
    </row>
    <row r="51" spans="2:11" x14ac:dyDescent="0.2">
      <c r="B51" s="49" t="s">
        <v>78</v>
      </c>
      <c r="C51" s="87" t="s">
        <v>66</v>
      </c>
      <c r="D51" s="87"/>
      <c r="E51" s="87"/>
      <c r="F51" s="48">
        <v>1</v>
      </c>
      <c r="G51" s="47">
        <f>+(B5)</f>
        <v>230</v>
      </c>
      <c r="H51" s="46" t="s">
        <v>77</v>
      </c>
      <c r="I51" s="45">
        <v>0.04</v>
      </c>
      <c r="J51" s="44">
        <f>+G51*I51*B7</f>
        <v>0</v>
      </c>
    </row>
    <row r="52" spans="2:11" x14ac:dyDescent="0.2">
      <c r="B52" s="49" t="s">
        <v>79</v>
      </c>
      <c r="C52" s="87" t="s">
        <v>80</v>
      </c>
      <c r="D52" s="87"/>
      <c r="E52" s="87"/>
      <c r="F52" s="48">
        <v>1</v>
      </c>
      <c r="G52" s="47">
        <v>1</v>
      </c>
      <c r="H52" s="46" t="s">
        <v>55</v>
      </c>
      <c r="I52" s="45">
        <v>13</v>
      </c>
      <c r="J52" s="44">
        <f t="shared" si="4"/>
        <v>13</v>
      </c>
    </row>
    <row r="53" spans="2:11" x14ac:dyDescent="0.2">
      <c r="B53" s="49" t="s">
        <v>81</v>
      </c>
      <c r="C53" s="19"/>
      <c r="D53" s="19" t="s">
        <v>82</v>
      </c>
      <c r="E53" s="19"/>
      <c r="F53" s="48">
        <v>1</v>
      </c>
      <c r="G53" s="47">
        <v>1</v>
      </c>
      <c r="H53" s="46" t="s">
        <v>55</v>
      </c>
      <c r="I53" s="45">
        <v>10</v>
      </c>
      <c r="J53" s="44">
        <f t="shared" si="4"/>
        <v>10</v>
      </c>
    </row>
    <row r="54" spans="2:11" ht="13.5" thickBot="1" x14ac:dyDescent="0.25">
      <c r="B54" s="11" t="s">
        <v>83</v>
      </c>
      <c r="C54" s="91" t="s">
        <v>83</v>
      </c>
      <c r="D54" s="91"/>
      <c r="E54" s="91"/>
      <c r="F54" s="43">
        <v>1</v>
      </c>
      <c r="G54" s="42">
        <v>1</v>
      </c>
      <c r="H54" s="41" t="s">
        <v>55</v>
      </c>
      <c r="I54" s="100">
        <v>11.68</v>
      </c>
      <c r="J54" s="40">
        <f>+(I54)</f>
        <v>11.68</v>
      </c>
    </row>
    <row r="55" spans="2:11" ht="13.5" thickTop="1" x14ac:dyDescent="0.2">
      <c r="C55" s="19"/>
      <c r="D55" s="19"/>
      <c r="E55" s="19"/>
      <c r="F55" s="39"/>
      <c r="G55" s="38"/>
      <c r="H55" s="37"/>
      <c r="I55" s="19"/>
      <c r="K55" s="36"/>
    </row>
    <row r="56" spans="2:11" x14ac:dyDescent="0.2">
      <c r="B56" s="35" t="s">
        <v>84</v>
      </c>
      <c r="C56" s="29"/>
      <c r="D56" s="34"/>
      <c r="E56" s="33"/>
      <c r="F56" s="32"/>
      <c r="G56" s="29"/>
      <c r="H56" s="29"/>
      <c r="I56" s="29"/>
      <c r="J56" s="31"/>
      <c r="K56" s="28">
        <f>SUM(J24:J54)</f>
        <v>251.70439999999996</v>
      </c>
    </row>
    <row r="57" spans="2:11" x14ac:dyDescent="0.2">
      <c r="B57" s="27" t="s">
        <v>85</v>
      </c>
      <c r="C57" s="23"/>
      <c r="D57" s="23"/>
      <c r="E57" s="23"/>
      <c r="F57" s="23"/>
      <c r="G57" s="23"/>
      <c r="H57" s="23"/>
      <c r="I57" s="23"/>
      <c r="J57" s="23"/>
      <c r="K57" s="22"/>
    </row>
    <row r="58" spans="2:11" x14ac:dyDescent="0.2">
      <c r="B58" s="21"/>
      <c r="K58" s="6"/>
    </row>
    <row r="59" spans="2:11" x14ac:dyDescent="0.2">
      <c r="B59" s="30" t="s">
        <v>86</v>
      </c>
      <c r="C59" s="29"/>
      <c r="D59" s="29"/>
      <c r="E59" s="29"/>
      <c r="F59" s="29"/>
      <c r="G59" s="29"/>
      <c r="H59" s="29"/>
      <c r="I59" s="29"/>
      <c r="J59" s="29"/>
      <c r="K59" s="28">
        <f>K20+K56</f>
        <v>399.71939999999995</v>
      </c>
    </row>
    <row r="60" spans="2:11" x14ac:dyDescent="0.2">
      <c r="B60" s="27" t="s">
        <v>87</v>
      </c>
      <c r="C60" s="23"/>
      <c r="D60" s="23"/>
      <c r="E60" s="26">
        <v>587.71</v>
      </c>
      <c r="F60" s="90" t="s">
        <v>88</v>
      </c>
      <c r="G60" s="90"/>
      <c r="H60" s="25">
        <v>7.0000000000000007E-2</v>
      </c>
      <c r="I60" s="24" t="s">
        <v>89</v>
      </c>
      <c r="J60" s="23"/>
      <c r="K60" s="22">
        <f>(E60*H60)/2</f>
        <v>20.569850000000002</v>
      </c>
    </row>
    <row r="61" spans="2:11" x14ac:dyDescent="0.2">
      <c r="B61" s="21"/>
      <c r="E61" s="20"/>
      <c r="F61" s="19"/>
      <c r="G61" s="19"/>
      <c r="H61" s="13"/>
      <c r="I61" s="18"/>
      <c r="K61" s="6"/>
    </row>
    <row r="62" spans="2:11" ht="12.75" customHeight="1" x14ac:dyDescent="0.2">
      <c r="B62" s="17" t="s">
        <v>90</v>
      </c>
      <c r="C62" s="16"/>
      <c r="D62" s="16"/>
      <c r="E62" s="16"/>
      <c r="F62" s="16"/>
      <c r="G62" s="16"/>
      <c r="H62" s="16"/>
      <c r="I62" s="16"/>
      <c r="J62" s="16"/>
      <c r="K62" s="15">
        <f>SUM(K59:K60)</f>
        <v>420.28924999999992</v>
      </c>
    </row>
    <row r="63" spans="2:11" x14ac:dyDescent="0.2">
      <c r="K63" s="6"/>
    </row>
    <row r="64" spans="2:11" x14ac:dyDescent="0.2">
      <c r="B64" s="2" t="s">
        <v>91</v>
      </c>
      <c r="C64" s="14"/>
      <c r="D64" s="14"/>
      <c r="E64" s="14"/>
      <c r="F64" s="14"/>
      <c r="G64" s="14"/>
      <c r="H64" s="14"/>
      <c r="I64" s="14"/>
      <c r="J64" s="14"/>
      <c r="K64" s="4">
        <v>25</v>
      </c>
    </row>
    <row r="65" spans="2:11" x14ac:dyDescent="0.2">
      <c r="B65" s="1" t="s">
        <v>92</v>
      </c>
      <c r="C65" s="1" t="s">
        <v>93</v>
      </c>
      <c r="F65" s="85">
        <v>7000</v>
      </c>
      <c r="G65" s="87" t="s">
        <v>94</v>
      </c>
      <c r="H65" s="87"/>
      <c r="I65" s="13">
        <v>0.03</v>
      </c>
      <c r="K65" s="12">
        <f>ROUND(F65*I65,2)</f>
        <v>210</v>
      </c>
    </row>
    <row r="66" spans="2:11" ht="13.5" thickBot="1" x14ac:dyDescent="0.25">
      <c r="B66" s="11" t="s">
        <v>95</v>
      </c>
      <c r="C66" s="11"/>
      <c r="D66" s="11"/>
      <c r="E66" s="11"/>
      <c r="F66" s="86">
        <v>7000</v>
      </c>
      <c r="G66" s="89" t="s">
        <v>94</v>
      </c>
      <c r="H66" s="89"/>
      <c r="I66" s="10">
        <v>1.2500000000000001E-2</v>
      </c>
      <c r="J66" s="9"/>
      <c r="K66" s="8">
        <f>ROUND(F66*I66,2)</f>
        <v>87.5</v>
      </c>
    </row>
    <row r="67" spans="2:11" ht="13.5" thickTop="1" x14ac:dyDescent="0.2">
      <c r="B67" s="7" t="s">
        <v>96</v>
      </c>
      <c r="K67" s="6">
        <f>SUM(K62:K66)</f>
        <v>742.78924999999992</v>
      </c>
    </row>
    <row r="68" spans="2:11" x14ac:dyDescent="0.2">
      <c r="K68" s="6"/>
    </row>
    <row r="69" spans="2:11" x14ac:dyDescent="0.2">
      <c r="B69" s="7" t="s">
        <v>97</v>
      </c>
      <c r="K69" s="6">
        <f>+(K67/C18)</f>
        <v>3.2295184782608692</v>
      </c>
    </row>
    <row r="70" spans="2:11" x14ac:dyDescent="0.2">
      <c r="B70" s="5" t="s">
        <v>98</v>
      </c>
      <c r="C70" s="2"/>
      <c r="D70" s="2"/>
      <c r="E70" s="2"/>
      <c r="F70" s="2"/>
      <c r="G70" s="2"/>
      <c r="H70" s="2"/>
      <c r="I70" s="2"/>
      <c r="J70" s="2"/>
      <c r="K70" s="4">
        <f>+(E60+K60+K66)/C18</f>
        <v>3.0251297826086958</v>
      </c>
    </row>
    <row r="80" spans="2:11" x14ac:dyDescent="0.2">
      <c r="B80" s="3"/>
      <c r="C80" s="3"/>
      <c r="D80" s="3"/>
    </row>
    <row r="81" spans="2:4" x14ac:dyDescent="0.2">
      <c r="B81" s="3"/>
      <c r="C81" s="3"/>
      <c r="D81" s="3"/>
    </row>
    <row r="82" spans="2:4" x14ac:dyDescent="0.2">
      <c r="B82" s="3"/>
      <c r="C82" s="3"/>
      <c r="D82" s="3"/>
    </row>
    <row r="83" spans="2:4" x14ac:dyDescent="0.2">
      <c r="B83" s="3"/>
      <c r="C83" s="3"/>
      <c r="D83" s="3"/>
    </row>
    <row r="84" spans="2:4" x14ac:dyDescent="0.2">
      <c r="B84" s="3"/>
      <c r="C84" s="3"/>
      <c r="D84" s="3"/>
    </row>
    <row r="85" spans="2:4" x14ac:dyDescent="0.2">
      <c r="B85" s="3"/>
      <c r="C85" s="3"/>
      <c r="D85" s="3"/>
    </row>
    <row r="86" spans="2:4" x14ac:dyDescent="0.2">
      <c r="B86" s="3"/>
      <c r="C86" s="3"/>
      <c r="D86" s="3"/>
    </row>
    <row r="87" spans="2:4" x14ac:dyDescent="0.2">
      <c r="B87" s="3"/>
      <c r="C87" s="3"/>
      <c r="D87" s="3"/>
    </row>
    <row r="88" spans="2:4" x14ac:dyDescent="0.2">
      <c r="B88" s="3"/>
      <c r="C88" s="3"/>
      <c r="D88" s="3"/>
    </row>
    <row r="89" spans="2:4" x14ac:dyDescent="0.2">
      <c r="B89" s="3"/>
      <c r="C89" s="3"/>
      <c r="D89" s="3"/>
    </row>
    <row r="90" spans="2:4" x14ac:dyDescent="0.2">
      <c r="B90" s="3"/>
      <c r="C90" s="3"/>
      <c r="D90" s="3"/>
    </row>
    <row r="91" spans="2:4" x14ac:dyDescent="0.2">
      <c r="B91" s="3"/>
      <c r="C91" s="3"/>
      <c r="D91" s="3"/>
    </row>
    <row r="92" spans="2:4" x14ac:dyDescent="0.2">
      <c r="B92" s="3"/>
      <c r="C92" s="3"/>
      <c r="D92" s="3"/>
    </row>
    <row r="93" spans="2:4" x14ac:dyDescent="0.2">
      <c r="B93" s="3"/>
      <c r="C93" s="3"/>
      <c r="D93" s="3"/>
    </row>
    <row r="94" spans="2:4" x14ac:dyDescent="0.2">
      <c r="B94" s="3"/>
      <c r="C94" s="3"/>
      <c r="D94" s="3"/>
    </row>
    <row r="95" spans="2:4" x14ac:dyDescent="0.2">
      <c r="B95" s="3"/>
      <c r="C95" s="3"/>
      <c r="D95" s="3"/>
    </row>
    <row r="96" spans="2:4" x14ac:dyDescent="0.2">
      <c r="B96" s="3"/>
      <c r="C96" s="3"/>
      <c r="D96" s="3"/>
    </row>
    <row r="97" spans="2:4" x14ac:dyDescent="0.2">
      <c r="B97" s="3"/>
      <c r="C97" s="3"/>
      <c r="D97" s="3"/>
    </row>
    <row r="98" spans="2:4" x14ac:dyDescent="0.2">
      <c r="B98" s="3"/>
      <c r="C98" s="3"/>
      <c r="D98" s="3"/>
    </row>
    <row r="99" spans="2:4" x14ac:dyDescent="0.2">
      <c r="B99" s="3"/>
      <c r="C99" s="3"/>
      <c r="D99" s="3"/>
    </row>
    <row r="100" spans="2:4" x14ac:dyDescent="0.2">
      <c r="B100" s="3"/>
      <c r="C100" s="3"/>
      <c r="D100" s="3"/>
    </row>
    <row r="101" spans="2:4" x14ac:dyDescent="0.2">
      <c r="B101" s="3"/>
      <c r="C101" s="3"/>
      <c r="D101" s="3"/>
    </row>
    <row r="102" spans="2:4" x14ac:dyDescent="0.2">
      <c r="B102" s="3"/>
      <c r="C102" s="3"/>
      <c r="D102" s="3"/>
    </row>
    <row r="103" spans="2:4" x14ac:dyDescent="0.2">
      <c r="B103" s="3"/>
      <c r="C103" s="3"/>
      <c r="D103" s="3"/>
    </row>
    <row r="104" spans="2:4" x14ac:dyDescent="0.2">
      <c r="B104" s="3"/>
      <c r="C104" s="3"/>
      <c r="D104" s="3"/>
    </row>
    <row r="105" spans="2:4" x14ac:dyDescent="0.2">
      <c r="B105" s="2"/>
      <c r="C105" s="2"/>
      <c r="D105" s="2"/>
    </row>
    <row r="106" spans="2:4" x14ac:dyDescent="0.2">
      <c r="B106" s="2"/>
      <c r="C106" s="2"/>
      <c r="D106" s="2"/>
    </row>
    <row r="107" spans="2:4" x14ac:dyDescent="0.2">
      <c r="B107" s="2"/>
      <c r="C107" s="2"/>
      <c r="D107" s="2"/>
    </row>
    <row r="108" spans="2:4" x14ac:dyDescent="0.2">
      <c r="B108" s="2"/>
      <c r="C108" s="2"/>
      <c r="D108" s="2"/>
    </row>
    <row r="109" spans="2:4" x14ac:dyDescent="0.2">
      <c r="B109" s="2"/>
      <c r="C109" s="2"/>
      <c r="D109" s="2"/>
    </row>
    <row r="110" spans="2:4" x14ac:dyDescent="0.2">
      <c r="B110" s="2"/>
      <c r="C110" s="2"/>
      <c r="D110" s="2"/>
    </row>
    <row r="111" spans="2:4" x14ac:dyDescent="0.2">
      <c r="B111" s="2"/>
      <c r="C111" s="2"/>
      <c r="D111" s="2"/>
    </row>
    <row r="112" spans="2:4" x14ac:dyDescent="0.2">
      <c r="B112" s="2"/>
      <c r="C112" s="2"/>
      <c r="D112" s="2"/>
    </row>
    <row r="113" spans="2:4" x14ac:dyDescent="0.2">
      <c r="B113" s="2"/>
      <c r="C113" s="2"/>
      <c r="D113" s="2"/>
    </row>
    <row r="114" spans="2:4" x14ac:dyDescent="0.2">
      <c r="B114" s="2"/>
      <c r="C114" s="2"/>
      <c r="D114" s="2"/>
    </row>
    <row r="115" spans="2:4" x14ac:dyDescent="0.2">
      <c r="B115" s="2"/>
      <c r="C115" s="2"/>
      <c r="D115" s="2"/>
    </row>
    <row r="116" spans="2:4" x14ac:dyDescent="0.2">
      <c r="B116" s="2"/>
      <c r="C116" s="2"/>
      <c r="D116" s="2"/>
    </row>
    <row r="117" spans="2:4" x14ac:dyDescent="0.2">
      <c r="B117" s="2"/>
      <c r="C117" s="2"/>
      <c r="D117" s="2"/>
    </row>
    <row r="118" spans="2:4" x14ac:dyDescent="0.2">
      <c r="B118" s="2"/>
      <c r="C118" s="2"/>
      <c r="D118" s="2"/>
    </row>
    <row r="119" spans="2:4" x14ac:dyDescent="0.2">
      <c r="B119" s="2"/>
      <c r="C119" s="2"/>
      <c r="D119" s="2"/>
    </row>
    <row r="120" spans="2:4" x14ac:dyDescent="0.2">
      <c r="B120" s="2"/>
      <c r="C120" s="2"/>
      <c r="D120" s="2"/>
    </row>
    <row r="121" spans="2:4" x14ac:dyDescent="0.2">
      <c r="B121" s="2"/>
      <c r="C121" s="2"/>
      <c r="D121" s="2"/>
    </row>
    <row r="122" spans="2:4" x14ac:dyDescent="0.2">
      <c r="B122" s="2"/>
      <c r="C122" s="2"/>
      <c r="D122" s="2"/>
    </row>
    <row r="123" spans="2:4" x14ac:dyDescent="0.2">
      <c r="B123" s="2"/>
      <c r="C123" s="2"/>
      <c r="D123" s="2"/>
    </row>
    <row r="124" spans="2:4" x14ac:dyDescent="0.2">
      <c r="B124" s="2"/>
      <c r="C124" s="2"/>
      <c r="D124" s="2"/>
    </row>
    <row r="125" spans="2:4" x14ac:dyDescent="0.2">
      <c r="B125" s="2"/>
      <c r="C125" s="2"/>
      <c r="D125" s="2"/>
    </row>
    <row r="126" spans="2:4" x14ac:dyDescent="0.2">
      <c r="B126" s="2"/>
      <c r="C126" s="2"/>
      <c r="D126" s="2"/>
    </row>
    <row r="127" spans="2:4" x14ac:dyDescent="0.2">
      <c r="B127" s="2"/>
      <c r="C127" s="2"/>
      <c r="D127" s="2"/>
    </row>
    <row r="128" spans="2:4" x14ac:dyDescent="0.2">
      <c r="B128" s="2"/>
      <c r="C128" s="2"/>
      <c r="D128" s="2"/>
    </row>
    <row r="129" spans="2:4" x14ac:dyDescent="0.2">
      <c r="B129" s="2"/>
      <c r="C129" s="2"/>
      <c r="D129" s="2"/>
    </row>
    <row r="130" spans="2:4" x14ac:dyDescent="0.2">
      <c r="B130" s="2"/>
      <c r="C130" s="2"/>
      <c r="D130" s="2"/>
    </row>
    <row r="131" spans="2:4" x14ac:dyDescent="0.2">
      <c r="B131" s="2"/>
      <c r="C131" s="2"/>
      <c r="D131" s="2"/>
    </row>
    <row r="132" spans="2:4" x14ac:dyDescent="0.2">
      <c r="B132" s="2"/>
      <c r="C132" s="2"/>
      <c r="D132" s="2"/>
    </row>
    <row r="133" spans="2:4" x14ac:dyDescent="0.2">
      <c r="B133" s="2"/>
      <c r="C133" s="2"/>
      <c r="D133" s="2"/>
    </row>
    <row r="134" spans="2:4" x14ac:dyDescent="0.2">
      <c r="B134" s="2"/>
      <c r="C134" s="2"/>
      <c r="D134" s="2"/>
    </row>
    <row r="135" spans="2:4" x14ac:dyDescent="0.2">
      <c r="B135" s="2"/>
      <c r="C135" s="2"/>
      <c r="D135" s="2"/>
    </row>
    <row r="136" spans="2:4" x14ac:dyDescent="0.2">
      <c r="B136" s="2"/>
      <c r="C136" s="2"/>
      <c r="D136" s="2"/>
    </row>
    <row r="137" spans="2:4" x14ac:dyDescent="0.2">
      <c r="B137" s="2"/>
      <c r="C137" s="2"/>
      <c r="D137" s="2"/>
    </row>
    <row r="138" spans="2:4" x14ac:dyDescent="0.2">
      <c r="B138" s="2"/>
      <c r="C138" s="2"/>
      <c r="D138" s="2"/>
    </row>
    <row r="139" spans="2:4" x14ac:dyDescent="0.2">
      <c r="B139" s="2"/>
      <c r="C139" s="2"/>
      <c r="D139" s="2"/>
    </row>
    <row r="140" spans="2:4" x14ac:dyDescent="0.2">
      <c r="B140" s="2"/>
      <c r="C140" s="2"/>
      <c r="D140" s="2"/>
    </row>
    <row r="141" spans="2:4" x14ac:dyDescent="0.2">
      <c r="B141" s="2"/>
      <c r="C141" s="2"/>
      <c r="D141" s="2"/>
    </row>
    <row r="142" spans="2:4" x14ac:dyDescent="0.2">
      <c r="B142" s="2"/>
      <c r="C142" s="2"/>
      <c r="D142" s="2"/>
    </row>
    <row r="143" spans="2:4" x14ac:dyDescent="0.2">
      <c r="B143" s="2"/>
      <c r="C143" s="2"/>
      <c r="D143" s="2"/>
    </row>
    <row r="144" spans="2:4" x14ac:dyDescent="0.2">
      <c r="B144" s="2"/>
      <c r="C144" s="2"/>
      <c r="D144" s="2"/>
    </row>
    <row r="145" spans="2:4" x14ac:dyDescent="0.2">
      <c r="B145" s="2"/>
      <c r="C145" s="2"/>
      <c r="D145" s="2"/>
    </row>
    <row r="146" spans="2:4" x14ac:dyDescent="0.2">
      <c r="B146" s="2"/>
      <c r="C146" s="2"/>
      <c r="D146" s="2"/>
    </row>
    <row r="147" spans="2:4" x14ac:dyDescent="0.2">
      <c r="B147" s="2"/>
      <c r="C147" s="2"/>
      <c r="D147" s="2"/>
    </row>
    <row r="148" spans="2:4" x14ac:dyDescent="0.2">
      <c r="B148" s="2"/>
      <c r="C148" s="2"/>
      <c r="D148" s="2"/>
    </row>
    <row r="149" spans="2:4" x14ac:dyDescent="0.2">
      <c r="B149" s="2"/>
      <c r="C149" s="2"/>
      <c r="D149" s="2"/>
    </row>
    <row r="150" spans="2:4" x14ac:dyDescent="0.2">
      <c r="B150" s="2"/>
      <c r="C150" s="2"/>
      <c r="D150" s="2"/>
    </row>
    <row r="151" spans="2:4" x14ac:dyDescent="0.2">
      <c r="B151" s="2"/>
      <c r="C151" s="2"/>
      <c r="D151" s="2"/>
    </row>
    <row r="152" spans="2:4" x14ac:dyDescent="0.2">
      <c r="B152" s="2"/>
      <c r="C152" s="2"/>
      <c r="D152" s="2"/>
    </row>
    <row r="153" spans="2:4" x14ac:dyDescent="0.2">
      <c r="B153" s="2"/>
      <c r="C153" s="2"/>
      <c r="D153" s="2"/>
    </row>
    <row r="154" spans="2:4" x14ac:dyDescent="0.2">
      <c r="B154" s="2"/>
      <c r="C154" s="2"/>
      <c r="D154" s="2"/>
    </row>
    <row r="155" spans="2:4" x14ac:dyDescent="0.2">
      <c r="B155" s="2"/>
      <c r="C155" s="2"/>
      <c r="D155" s="2"/>
    </row>
    <row r="156" spans="2:4" x14ac:dyDescent="0.2">
      <c r="B156" s="2"/>
      <c r="C156" s="2"/>
      <c r="D156" s="2"/>
    </row>
    <row r="157" spans="2:4" x14ac:dyDescent="0.2">
      <c r="B157" s="2"/>
      <c r="C157" s="2"/>
      <c r="D157" s="2"/>
    </row>
    <row r="158" spans="2:4" x14ac:dyDescent="0.2">
      <c r="B158" s="2"/>
      <c r="C158" s="2"/>
      <c r="D158" s="2"/>
    </row>
    <row r="159" spans="2:4" x14ac:dyDescent="0.2">
      <c r="B159" s="2"/>
      <c r="C159" s="2"/>
      <c r="D159" s="2"/>
    </row>
    <row r="160" spans="2:4" x14ac:dyDescent="0.2">
      <c r="B160" s="2"/>
      <c r="C160" s="2"/>
      <c r="D160" s="2"/>
    </row>
    <row r="161" spans="2:4" x14ac:dyDescent="0.2">
      <c r="B161" s="2"/>
      <c r="C161" s="2"/>
      <c r="D161" s="2"/>
    </row>
    <row r="162" spans="2:4" x14ac:dyDescent="0.2">
      <c r="B162" s="2"/>
      <c r="C162" s="2"/>
      <c r="D162" s="2"/>
    </row>
    <row r="163" spans="2:4" x14ac:dyDescent="0.2">
      <c r="B163" s="2"/>
      <c r="C163" s="2"/>
      <c r="D163" s="2"/>
    </row>
    <row r="164" spans="2:4" x14ac:dyDescent="0.2">
      <c r="B164" s="2"/>
      <c r="C164" s="2"/>
      <c r="D164" s="2"/>
    </row>
    <row r="165" spans="2:4" x14ac:dyDescent="0.2">
      <c r="B165" s="2"/>
      <c r="C165" s="2"/>
      <c r="D165" s="2"/>
    </row>
    <row r="166" spans="2:4" x14ac:dyDescent="0.2">
      <c r="B166" s="2"/>
      <c r="C166" s="2"/>
      <c r="D166" s="2"/>
    </row>
    <row r="167" spans="2:4" x14ac:dyDescent="0.2">
      <c r="B167" s="2"/>
      <c r="C167" s="2"/>
      <c r="D167" s="2"/>
    </row>
    <row r="168" spans="2:4" x14ac:dyDescent="0.2">
      <c r="B168" s="2"/>
      <c r="C168" s="2"/>
      <c r="D168" s="2"/>
    </row>
    <row r="169" spans="2:4" x14ac:dyDescent="0.2">
      <c r="B169" s="2"/>
      <c r="C169" s="2"/>
      <c r="D169" s="2"/>
    </row>
    <row r="170" spans="2:4" x14ac:dyDescent="0.2">
      <c r="B170" s="2"/>
      <c r="C170" s="2"/>
      <c r="D170" s="2"/>
    </row>
    <row r="171" spans="2:4" x14ac:dyDescent="0.2">
      <c r="B171" s="2"/>
      <c r="C171" s="2"/>
      <c r="D171" s="2"/>
    </row>
    <row r="172" spans="2:4" x14ac:dyDescent="0.2">
      <c r="B172" s="2"/>
      <c r="C172" s="2"/>
      <c r="D172" s="2"/>
    </row>
    <row r="173" spans="2:4" x14ac:dyDescent="0.2">
      <c r="B173" s="2"/>
      <c r="C173" s="2"/>
      <c r="D173" s="2"/>
    </row>
    <row r="174" spans="2:4" x14ac:dyDescent="0.2">
      <c r="B174" s="2"/>
      <c r="C174" s="2"/>
      <c r="D174" s="2"/>
    </row>
    <row r="175" spans="2:4" x14ac:dyDescent="0.2">
      <c r="B175" s="2"/>
      <c r="C175" s="2"/>
      <c r="D175" s="2"/>
    </row>
    <row r="176" spans="2:4" x14ac:dyDescent="0.2">
      <c r="B176" s="2"/>
      <c r="C176" s="2"/>
      <c r="D176" s="2"/>
    </row>
    <row r="177" spans="2:4" x14ac:dyDescent="0.2">
      <c r="B177" s="2"/>
      <c r="C177" s="2"/>
      <c r="D177" s="2"/>
    </row>
    <row r="178" spans="2:4" x14ac:dyDescent="0.2">
      <c r="B178" s="2"/>
      <c r="C178" s="2"/>
      <c r="D178" s="2"/>
    </row>
    <row r="179" spans="2:4" x14ac:dyDescent="0.2">
      <c r="B179" s="2"/>
      <c r="C179" s="2"/>
      <c r="D179" s="2"/>
    </row>
    <row r="180" spans="2:4" x14ac:dyDescent="0.2">
      <c r="B180" s="2"/>
      <c r="C180" s="2"/>
      <c r="D180" s="2"/>
    </row>
    <row r="181" spans="2:4" x14ac:dyDescent="0.2">
      <c r="B181" s="2"/>
      <c r="C181" s="2"/>
      <c r="D181" s="2"/>
    </row>
    <row r="182" spans="2:4" x14ac:dyDescent="0.2">
      <c r="B182" s="2"/>
      <c r="C182" s="2"/>
      <c r="D182" s="2"/>
    </row>
    <row r="183" spans="2:4" x14ac:dyDescent="0.2">
      <c r="B183" s="2"/>
      <c r="C183" s="2"/>
      <c r="D183" s="2"/>
    </row>
    <row r="184" spans="2:4" x14ac:dyDescent="0.2">
      <c r="B184" s="2"/>
      <c r="C184" s="2"/>
      <c r="D184" s="2"/>
    </row>
    <row r="185" spans="2:4" x14ac:dyDescent="0.2">
      <c r="B185" s="2"/>
      <c r="C185" s="2"/>
      <c r="D185" s="2"/>
    </row>
    <row r="186" spans="2:4" x14ac:dyDescent="0.2">
      <c r="B186" s="2"/>
      <c r="C186" s="2"/>
      <c r="D186" s="2"/>
    </row>
    <row r="187" spans="2:4" x14ac:dyDescent="0.2">
      <c r="B187" s="2"/>
      <c r="C187" s="2"/>
      <c r="D187" s="2"/>
    </row>
    <row r="188" spans="2:4" x14ac:dyDescent="0.2">
      <c r="B188" s="2"/>
      <c r="C188" s="2"/>
      <c r="D188" s="2"/>
    </row>
    <row r="189" spans="2:4" x14ac:dyDescent="0.2">
      <c r="B189" s="2"/>
      <c r="C189" s="2"/>
      <c r="D189" s="2"/>
    </row>
    <row r="190" spans="2:4" x14ac:dyDescent="0.2">
      <c r="B190" s="2"/>
      <c r="C190" s="2"/>
      <c r="D190" s="2"/>
    </row>
    <row r="191" spans="2:4" x14ac:dyDescent="0.2">
      <c r="B191" s="2"/>
      <c r="C191" s="2"/>
      <c r="D191" s="2"/>
    </row>
    <row r="192" spans="2:4" x14ac:dyDescent="0.2">
      <c r="B192" s="2"/>
      <c r="C192" s="2"/>
      <c r="D192" s="2"/>
    </row>
    <row r="193" spans="2:4" x14ac:dyDescent="0.2">
      <c r="B193" s="2"/>
      <c r="C193" s="2"/>
      <c r="D193" s="2"/>
    </row>
    <row r="194" spans="2:4" x14ac:dyDescent="0.2">
      <c r="B194" s="2"/>
      <c r="C194" s="2"/>
      <c r="D194" s="2"/>
    </row>
    <row r="195" spans="2:4" x14ac:dyDescent="0.2">
      <c r="B195" s="2"/>
      <c r="C195" s="2"/>
      <c r="D195" s="2"/>
    </row>
    <row r="196" spans="2:4" x14ac:dyDescent="0.2">
      <c r="B196" s="2"/>
      <c r="C196" s="2"/>
      <c r="D196" s="2"/>
    </row>
    <row r="197" spans="2:4" x14ac:dyDescent="0.2">
      <c r="B197" s="2"/>
      <c r="C197" s="2"/>
      <c r="D197" s="2"/>
    </row>
    <row r="198" spans="2:4" x14ac:dyDescent="0.2">
      <c r="B198" s="2"/>
      <c r="C198" s="2"/>
      <c r="D198" s="2"/>
    </row>
    <row r="199" spans="2:4" x14ac:dyDescent="0.2">
      <c r="B199" s="2"/>
      <c r="C199" s="2"/>
      <c r="D199" s="2"/>
    </row>
    <row r="200" spans="2:4" x14ac:dyDescent="0.2">
      <c r="B200" s="2"/>
      <c r="C200" s="2"/>
      <c r="D200" s="2"/>
    </row>
    <row r="201" spans="2:4" x14ac:dyDescent="0.2">
      <c r="B201" s="2"/>
      <c r="C201" s="2"/>
      <c r="D201" s="2"/>
    </row>
    <row r="202" spans="2:4" x14ac:dyDescent="0.2">
      <c r="B202" s="2"/>
      <c r="C202" s="2"/>
      <c r="D202" s="2"/>
    </row>
    <row r="203" spans="2:4" x14ac:dyDescent="0.2">
      <c r="B203" s="2"/>
      <c r="C203" s="2"/>
      <c r="D203" s="2"/>
    </row>
    <row r="204" spans="2:4" x14ac:dyDescent="0.2">
      <c r="B204" s="2"/>
      <c r="C204" s="2"/>
      <c r="D204" s="2"/>
    </row>
    <row r="205" spans="2:4" x14ac:dyDescent="0.2">
      <c r="B205" s="2"/>
      <c r="C205" s="2"/>
      <c r="D205" s="2"/>
    </row>
    <row r="206" spans="2:4" x14ac:dyDescent="0.2">
      <c r="B206" s="2"/>
      <c r="C206" s="2"/>
      <c r="D206" s="2"/>
    </row>
    <row r="207" spans="2:4" x14ac:dyDescent="0.2">
      <c r="B207" s="2"/>
      <c r="C207" s="2"/>
      <c r="D207" s="2"/>
    </row>
    <row r="208" spans="2:4" x14ac:dyDescent="0.2">
      <c r="B208" s="2"/>
      <c r="C208" s="2"/>
      <c r="D208" s="2"/>
    </row>
    <row r="209" spans="2:4" x14ac:dyDescent="0.2">
      <c r="B209" s="2"/>
      <c r="C209" s="2"/>
      <c r="D209" s="2"/>
    </row>
    <row r="210" spans="2:4" x14ac:dyDescent="0.2">
      <c r="B210" s="2"/>
      <c r="C210" s="2"/>
      <c r="D210" s="2"/>
    </row>
    <row r="211" spans="2:4" x14ac:dyDescent="0.2">
      <c r="B211" s="2"/>
      <c r="C211" s="2"/>
      <c r="D211" s="2"/>
    </row>
    <row r="212" spans="2:4" x14ac:dyDescent="0.2">
      <c r="B212" s="2"/>
      <c r="C212" s="2"/>
      <c r="D212" s="2"/>
    </row>
    <row r="213" spans="2:4" x14ac:dyDescent="0.2">
      <c r="B213" s="2"/>
      <c r="C213" s="2"/>
      <c r="D213" s="2"/>
    </row>
    <row r="214" spans="2:4" x14ac:dyDescent="0.2">
      <c r="B214" s="2"/>
      <c r="C214" s="2"/>
      <c r="D214" s="2"/>
    </row>
    <row r="215" spans="2:4" x14ac:dyDescent="0.2">
      <c r="B215" s="2"/>
      <c r="C215" s="2"/>
      <c r="D215" s="2"/>
    </row>
    <row r="216" spans="2:4" x14ac:dyDescent="0.2">
      <c r="B216" s="2"/>
      <c r="C216" s="2"/>
      <c r="D216" s="2"/>
    </row>
    <row r="217" spans="2:4" x14ac:dyDescent="0.2">
      <c r="B217" s="2"/>
      <c r="C217" s="2"/>
      <c r="D217" s="2"/>
    </row>
    <row r="218" spans="2:4" x14ac:dyDescent="0.2">
      <c r="B218" s="2"/>
      <c r="C218" s="2"/>
      <c r="D218" s="2"/>
    </row>
    <row r="219" spans="2:4" x14ac:dyDescent="0.2">
      <c r="B219" s="2"/>
      <c r="C219" s="2"/>
      <c r="D219" s="2"/>
    </row>
    <row r="220" spans="2:4" x14ac:dyDescent="0.2">
      <c r="B220" s="2"/>
      <c r="C220" s="2"/>
      <c r="D220" s="2"/>
    </row>
    <row r="221" spans="2:4" x14ac:dyDescent="0.2">
      <c r="B221" s="2"/>
      <c r="C221" s="2"/>
      <c r="D221" s="2"/>
    </row>
    <row r="222" spans="2:4" x14ac:dyDescent="0.2">
      <c r="B222" s="2"/>
      <c r="C222" s="2"/>
      <c r="D222" s="2"/>
    </row>
    <row r="223" spans="2:4" x14ac:dyDescent="0.2">
      <c r="B223" s="2"/>
      <c r="C223" s="2"/>
      <c r="D223" s="2"/>
    </row>
    <row r="224" spans="2:4" x14ac:dyDescent="0.2">
      <c r="B224" s="2"/>
      <c r="C224" s="2"/>
    </row>
    <row r="225" spans="2:3" x14ac:dyDescent="0.2">
      <c r="B225" s="2"/>
      <c r="C225" s="2"/>
    </row>
    <row r="226" spans="2:3" x14ac:dyDescent="0.2">
      <c r="B226" s="2"/>
      <c r="C226" s="2"/>
    </row>
    <row r="227" spans="2:3" x14ac:dyDescent="0.2">
      <c r="B227" s="2"/>
      <c r="C227" s="2"/>
    </row>
    <row r="228" spans="2:3" x14ac:dyDescent="0.2">
      <c r="B228" s="2"/>
      <c r="C228" s="2"/>
    </row>
    <row r="229" spans="2:3" x14ac:dyDescent="0.2">
      <c r="B229" s="2"/>
      <c r="C229" s="2"/>
    </row>
    <row r="230" spans="2:3" x14ac:dyDescent="0.2">
      <c r="B230" s="2"/>
      <c r="C230" s="2"/>
    </row>
    <row r="231" spans="2:3" x14ac:dyDescent="0.2">
      <c r="B231" s="2"/>
      <c r="C231" s="2"/>
    </row>
    <row r="232" spans="2:3" x14ac:dyDescent="0.2">
      <c r="B232" s="2"/>
      <c r="C232" s="2"/>
    </row>
    <row r="233" spans="2:3" x14ac:dyDescent="0.2">
      <c r="B233" s="2"/>
      <c r="C233" s="2"/>
    </row>
    <row r="234" spans="2:3" x14ac:dyDescent="0.2">
      <c r="B234" s="2"/>
      <c r="C234" s="2"/>
    </row>
    <row r="235" spans="2:3" x14ac:dyDescent="0.2">
      <c r="B235" s="2"/>
      <c r="C235" s="2"/>
    </row>
    <row r="236" spans="2:3" x14ac:dyDescent="0.2">
      <c r="B236" s="2"/>
      <c r="C236" s="2"/>
    </row>
    <row r="237" spans="2:3" x14ac:dyDescent="0.2">
      <c r="B237" s="2"/>
      <c r="C237" s="2"/>
    </row>
    <row r="238" spans="2:3" x14ac:dyDescent="0.2">
      <c r="B238" s="2"/>
      <c r="C238" s="2"/>
    </row>
    <row r="239" spans="2:3" x14ac:dyDescent="0.2">
      <c r="B239" s="2"/>
      <c r="C239" s="2"/>
    </row>
    <row r="240" spans="2:3" x14ac:dyDescent="0.2">
      <c r="B240" s="2"/>
      <c r="C240" s="2"/>
    </row>
    <row r="241" spans="2:3" x14ac:dyDescent="0.2">
      <c r="B241" s="2"/>
      <c r="C241" s="2"/>
    </row>
    <row r="242" spans="2:3" x14ac:dyDescent="0.2">
      <c r="B242" s="2"/>
      <c r="C242" s="2"/>
    </row>
    <row r="243" spans="2:3" x14ac:dyDescent="0.2">
      <c r="B243" s="2"/>
      <c r="C243" s="2"/>
    </row>
    <row r="244" spans="2:3" x14ac:dyDescent="0.2">
      <c r="B244" s="2"/>
      <c r="C244" s="2"/>
    </row>
    <row r="245" spans="2:3" x14ac:dyDescent="0.2">
      <c r="B245" s="2"/>
      <c r="C245" s="2"/>
    </row>
    <row r="246" spans="2:3" x14ac:dyDescent="0.2">
      <c r="B246" s="2"/>
      <c r="C246" s="2"/>
    </row>
    <row r="247" spans="2:3" x14ac:dyDescent="0.2">
      <c r="B247" s="2"/>
      <c r="C247" s="2"/>
    </row>
    <row r="248" spans="2:3" x14ac:dyDescent="0.2">
      <c r="B248" s="2"/>
      <c r="C248" s="2"/>
    </row>
    <row r="249" spans="2:3" x14ac:dyDescent="0.2">
      <c r="B249" s="2"/>
    </row>
    <row r="250" spans="2:3" x14ac:dyDescent="0.2">
      <c r="B250" s="2"/>
    </row>
  </sheetData>
  <mergeCells count="40">
    <mergeCell ref="A1:L1"/>
    <mergeCell ref="C24:E24"/>
    <mergeCell ref="C25:E25"/>
    <mergeCell ref="C26:E26"/>
    <mergeCell ref="C27:E27"/>
    <mergeCell ref="C19:D19"/>
    <mergeCell ref="E10:J10"/>
    <mergeCell ref="I18:J18"/>
    <mergeCell ref="G8:H8"/>
    <mergeCell ref="I8:J8"/>
    <mergeCell ref="C23:E23"/>
    <mergeCell ref="F22:F23"/>
    <mergeCell ref="G22:H22"/>
    <mergeCell ref="I22:I23"/>
    <mergeCell ref="A3:B3"/>
    <mergeCell ref="I15:J15"/>
    <mergeCell ref="G66:H66"/>
    <mergeCell ref="C36:E36"/>
    <mergeCell ref="C37:E37"/>
    <mergeCell ref="C38:E38"/>
    <mergeCell ref="C41:E41"/>
    <mergeCell ref="C42:E42"/>
    <mergeCell ref="F60:G60"/>
    <mergeCell ref="G65:H65"/>
    <mergeCell ref="C50:E50"/>
    <mergeCell ref="C52:E52"/>
    <mergeCell ref="C51:E51"/>
    <mergeCell ref="C43:E43"/>
    <mergeCell ref="C45:E45"/>
    <mergeCell ref="C46:E46"/>
    <mergeCell ref="C54:E54"/>
    <mergeCell ref="C35:E35"/>
    <mergeCell ref="C31:E31"/>
    <mergeCell ref="C32:E32"/>
    <mergeCell ref="C33:E33"/>
    <mergeCell ref="C16:D16"/>
    <mergeCell ref="C28:E28"/>
    <mergeCell ref="C29:E29"/>
    <mergeCell ref="C30:E30"/>
    <mergeCell ref="C34:E34"/>
  </mergeCells>
  <dataValidations count="3">
    <dataValidation type="list" allowBlank="1" showInputMessage="1" showErrorMessage="1" sqref="M11:M19" xr:uid="{00000000-0002-0000-0100-000000000000}">
      <formula1>OperationList</formula1>
    </dataValidation>
    <dataValidation type="list" allowBlank="1" showInputMessage="1" showErrorMessage="1" sqref="B24:B53" xr:uid="{00000000-0002-0000-0100-000001000000}">
      <formula1>MaterialList</formula1>
    </dataValidation>
    <dataValidation type="list" allowBlank="1" showInputMessage="1" showErrorMessage="1" sqref="C65:E65" xr:uid="{00000000-0002-0000-0100-000002000000}">
      <formula1>RealEstateList</formula1>
    </dataValidation>
  </dataValidations>
  <pageMargins left="0.25" right="0.25" top="0.75" bottom="0.75" header="0.3" footer="0.3"/>
  <pageSetup scale="78" orientation="portrait" r:id="rId1"/>
  <ignoredErrors>
    <ignoredError sqref="J3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Version xmlns="3365eb36-8b4a-4b1a-be71-080abd3c6136" xsi:nil="true"/>
    <TreatmentId xmlns="3365eb36-8b4a-4b1a-be71-080abd3c6136" xsi:nil="true"/>
    <lcf76f155ced4ddcb4097134ff3c332f xmlns="3365eb36-8b4a-4b1a-be71-080abd3c6136">
      <Terms xmlns="http://schemas.microsoft.com/office/infopath/2007/PartnerControls"/>
    </lcf76f155ced4ddcb4097134ff3c332f>
    <Data_x0020_Type xmlns="3365eb36-8b4a-4b1a-be71-080abd3c6136" xsi:nil="true"/>
    <InstrumentID xmlns="3365eb36-8b4a-4b1a-be71-080abd3c6136" xsi:nil="true"/>
    <SortOrder xmlns="3365eb36-8b4a-4b1a-be71-080abd3c6136" xsi:nil="true"/>
    <TaxKeywordTaxHTField xmlns="61da448e-989f-4f53-97aa-ef7364038c45">
      <Terms xmlns="http://schemas.microsoft.com/office/infopath/2007/PartnerControls"/>
    </TaxKeywordTaxHTField>
    <Study xmlns="3365eb36-8b4a-4b1a-be71-080abd3c6136" xsi:nil="true"/>
    <Logger_x003a_EndDate xmlns="3365eb36-8b4a-4b1a-be71-080abd3c6136" xsi:nil="true"/>
    <InstrumentModel xmlns="3365eb36-8b4a-4b1a-be71-080abd3c6136" xsi:nil="true"/>
    <Date xmlns="3365eb36-8b4a-4b1a-be71-080abd3c6136" xsi:nil="true"/>
    <DataState xmlns="3365eb36-8b4a-4b1a-be71-080abd3c6136" xsi:nil="true"/>
    <Files xmlns="3365eb36-8b4a-4b1a-be71-080abd3c6136" xsi:nil="true"/>
    <Date_x0028_Log_x0029_ xmlns="3365eb36-8b4a-4b1a-be71-080abd3c6136" xsi:nil="true"/>
    <l2bfd66a809d4c6c8305d41e432458d1 xmlns="3365eb36-8b4a-4b1a-be71-080abd3c6136">
      <Terms xmlns="http://schemas.microsoft.com/office/infopath/2007/PartnerControls"/>
    </l2bfd66a809d4c6c8305d41e432458d1>
    <Workflow xmlns="3365eb36-8b4a-4b1a-be71-080abd3c6136" xsi:nil="true"/>
    <Logger_x003a_StartDate xmlns="3365eb36-8b4a-4b1a-be71-080abd3c6136" xsi:nil="true"/>
    <DataModifier xmlns="3365eb36-8b4a-4b1a-be71-080abd3c6136" xsi:nil="true"/>
    <TaxCatchAll xmlns="61da448e-989f-4f53-97aa-ef7364038c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B37136DB01249B8C506513EE847DE" ma:contentTypeVersion="50" ma:contentTypeDescription="Create a new document." ma:contentTypeScope="" ma:versionID="7ba95f88f3785b1fd9314c241c8f7d6f">
  <xsd:schema xmlns:xsd="http://www.w3.org/2001/XMLSchema" xmlns:xs="http://www.w3.org/2001/XMLSchema" xmlns:p="http://schemas.microsoft.com/office/2006/metadata/properties" xmlns:ns2="3365eb36-8b4a-4b1a-be71-080abd3c6136" xmlns:ns3="61da448e-989f-4f53-97aa-ef7364038c45" targetNamespace="http://schemas.microsoft.com/office/2006/metadata/properties" ma:root="true" ma:fieldsID="e0428cd1576fb068122445d378aa42ae" ns2:_="" ns3:_="">
    <xsd:import namespace="3365eb36-8b4a-4b1a-be71-080abd3c6136"/>
    <xsd:import namespace="61da448e-989f-4f53-97aa-ef7364038c45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Study" minOccurs="0"/>
                <xsd:element ref="ns2:Data_x0020_Type" minOccurs="0"/>
                <xsd:element ref="ns2:DataState" minOccurs="0"/>
                <xsd:element ref="ns2:SortOrder" minOccurs="0"/>
                <xsd:element ref="ns2:Files" minOccurs="0"/>
                <xsd:element ref="ns2:ProcessedVersion" minOccurs="0"/>
                <xsd:element ref="ns2:DataModifier" minOccurs="0"/>
                <xsd:element ref="ns2:Treatmen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KeywordTaxHTField" minOccurs="0"/>
                <xsd:element ref="ns3:TaxCatchAll" minOccurs="0"/>
                <xsd:element ref="ns2:l2bfd66a809d4c6c8305d41e432458d1" minOccurs="0"/>
                <xsd:element ref="ns2:Date_x0028_Log_x0029_" minOccurs="0"/>
                <xsd:element ref="ns2:Workflow" minOccurs="0"/>
                <xsd:element ref="ns2:Logger_x003a_StartDate" minOccurs="0"/>
                <xsd:element ref="ns2:Logger_x003a_EndDate" minOccurs="0"/>
                <xsd:element ref="ns2:InstrumentID" minOccurs="0"/>
                <xsd:element ref="ns2:InstrumentMode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5eb36-8b4a-4b1a-be71-080abd3c6136" elementFormDefault="qualified">
    <xsd:import namespace="http://schemas.microsoft.com/office/2006/documentManagement/types"/>
    <xsd:import namespace="http://schemas.microsoft.com/office/infopath/2007/PartnerControls"/>
    <xsd:element name="Date" ma:index="1" nillable="true" ma:displayName="Date (DOB)" ma:description="Date the data originated. e.g. field samples like biomass have multiple processing steps, but they go back to the same origination from the field." ma:format="DateOnly" ma:internalName="Date">
      <xsd:simpleType>
        <xsd:restriction base="dms:DateTime"/>
      </xsd:simpleType>
    </xsd:element>
    <xsd:element name="Study" ma:index="2" nillable="true" ma:displayName="Scope" ma:format="Dropdown" ma:internalName="Study">
      <xsd:simpleType>
        <xsd:union memberTypes="dms:Text">
          <xsd:simpleType>
            <xsd:restriction base="dms:Choice">
              <xsd:enumeration value="SDI 1 Corn"/>
              <xsd:enumeration value="SDI 1 Soy"/>
              <xsd:enumeration value="SDI 2 Corn"/>
              <xsd:enumeration value="SDI 2 Soy"/>
              <xsd:enumeration value="DroughtGard"/>
              <xsd:enumeration value="TAPS CP Corn"/>
              <xsd:enumeration value="TAPS CP Sorghum"/>
              <xsd:enumeration value="Brule NW Chem"/>
              <xsd:enumeration value="WOO"/>
              <xsd:enumeration value="TAPS SDI Corn"/>
              <xsd:enumeration value="RIT Team"/>
              <xsd:enumeration value="Bayer-WCREEC"/>
              <xsd:enumeration value="Bayer-Grant"/>
            </xsd:restriction>
          </xsd:simpleType>
        </xsd:union>
      </xsd:simpleType>
    </xsd:element>
    <xsd:element name="Data_x0020_Type" ma:index="3" nillable="true" ma:displayName="Data Type" ma:format="Dropdown" ma:internalName="Data_x0020_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JI Phantom 3 Pro Imagery"/>
                    <xsd:enumeration value="Neutron"/>
                    <xsd:enumeration value="Rainfall"/>
                    <xsd:enumeration value="No Data Collected"/>
                    <xsd:enumeration value="Growth Stage"/>
                    <xsd:enumeration value="Tractor Sensing Platform"/>
                    <xsd:enumeration value="RapidScan"/>
                    <xsd:enumeration value="Photos"/>
                    <xsd:enumeration value="SPAD"/>
                    <xsd:enumeration value="Arable"/>
                    <xsd:enumeration value="Leaf Tissue"/>
                    <xsd:enumeration value="Scouting"/>
                    <xsd:enumeration value="IRT/5TE"/>
                    <xsd:enumeration value="IRT (Mobile)"/>
                    <xsd:enumeration value="Round Sensors"/>
                    <xsd:enumeration value="GPS Location"/>
                    <xsd:enumeration value="Watermark"/>
                    <xsd:enumeration value="Soil Temperature"/>
                    <xsd:enumeration value="LAI"/>
                    <xsd:enumeration value="Plant Height"/>
                    <xsd:enumeration value="CropCircle (Mobile)"/>
                    <xsd:enumeration value="Thermal Image (Mobile)"/>
                    <xsd:enumeration value="Stand Counts"/>
                    <xsd:enumeration value="As Applied"/>
                    <xsd:enumeration value="Other"/>
                    <xsd:enumeration value="Biomass"/>
                    <xsd:enumeration value="N Content"/>
                    <xsd:enumeration value="Not Data"/>
                    <xsd:enumeration value="Teros12"/>
                    <xsd:enumeration value="Grain N and Drymatter"/>
                    <xsd:enumeration value="Yield"/>
                  </xsd:restriction>
                </xsd:simpleType>
              </xsd:element>
            </xsd:sequence>
          </xsd:extension>
        </xsd:complexContent>
      </xsd:complexType>
    </xsd:element>
    <xsd:element name="DataState" ma:index="4" nillable="true" ma:displayName="Data State" ma:description="Raw&#10;Processed" ma:format="Dropdown" ma:indexed="true" ma:internalName="DataState">
      <xsd:simpleType>
        <xsd:restriction base="dms:Choice">
          <xsd:enumeration value="Raw"/>
          <xsd:enumeration value="Processed"/>
        </xsd:restriction>
      </xsd:simpleType>
    </xsd:element>
    <xsd:element name="SortOrder" ma:index="8" nillable="true" ma:displayName="Sort Order" ma:decimals="0" ma:format="Dropdown" ma:indexed="true" ma:internalName="SortOrder" ma:percentage="FALSE">
      <xsd:simpleType>
        <xsd:restriction base="dms:Number"/>
      </xsd:simpleType>
    </xsd:element>
    <xsd:element name="Files" ma:index="9" nillable="true" ma:displayName="Files" ma:list="{d29b7971-3083-4e3d-9053-fccff0a4154c}" ma:internalName="Files" ma:showField="Title">
      <xsd:simpleType>
        <xsd:restriction base="dms:Lookup"/>
      </xsd:simpleType>
    </xsd:element>
    <xsd:element name="ProcessedVersion" ma:index="10" nillable="true" ma:displayName="Processed Version" ma:decimals="0" ma:description="If not raw data state, then what version of the document, data, etc. is this?" ma:format="Dropdown" ma:internalName="ProcessedVersion" ma:percentage="FALSE">
      <xsd:simpleType>
        <xsd:restriction base="dms:Number"/>
      </xsd:simpleType>
    </xsd:element>
    <xsd:element name="DataModifier" ma:index="11" nillable="true" ma:displayName="Data Modifier" ma:description="Are these scans of notes (notes), is this a working draft (editing)" ma:format="Dropdown" ma:internalName="DataModifier">
      <xsd:simpleType>
        <xsd:restriction base="dms:Choice">
          <xsd:enumeration value="Editing"/>
          <xsd:enumeration value="Notes"/>
        </xsd:restriction>
      </xsd:simpleType>
    </xsd:element>
    <xsd:element name="TreatmentId" ma:index="12" nillable="true" ma:displayName="Plot" ma:format="Dropdown" ma:internalName="TreatmentI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hoice 1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description="" ma:indexed="true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2bfd66a809d4c6c8305d41e432458d1" ma:index="29" nillable="true" ma:taxonomy="true" ma:internalName="l2bfd66a809d4c6c8305d41e432458d1" ma:taxonomyFieldName="Tags" ma:displayName="Tags" ma:readOnly="false" ma:default="" ma:fieldId="{52bfd66a-809d-4c6c-8305-d41e432458d1}" ma:taxonomyMulti="true" ma:sspId="b9e8d040-3cf8-41ce-a03b-17301c6837ba" ma:termSetId="27b7392c-8ea5-4f05-9225-74f8618e8b9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ate_x0028_Log_x0029_" ma:index="34" nillable="true" ma:displayName="Date (Log)" ma:description="Date that matches the log write up. May be different from the date of data birth (DOB)" ma:format="DateOnly" ma:internalName="Date_x0028_Log_x0029_">
      <xsd:simpleType>
        <xsd:restriction base="dms:DateTime"/>
      </xsd:simpleType>
    </xsd:element>
    <xsd:element name="Workflow" ma:index="35" nillable="true" ma:displayName="Workflow" ma:format="Dropdown" ma:internalName="Workflow">
      <xsd:simpleType>
        <xsd:restriction base="dms:Choice">
          <xsd:enumeration value="FLIR Export"/>
          <xsd:enumeration value="Matlab Supervised Classification Export"/>
        </xsd:restriction>
      </xsd:simpleType>
    </xsd:element>
    <xsd:element name="Logger_x003a_StartDate" ma:index="36" nillable="true" ma:displayName="Logger: Start Date" ma:description="First date in logger recorded in the file" ma:format="DateOnly" ma:internalName="Logger_x003a_StartDate">
      <xsd:simpleType>
        <xsd:restriction base="dms:DateTime"/>
      </xsd:simpleType>
    </xsd:element>
    <xsd:element name="Logger_x003a_EndDate" ma:index="37" nillable="true" ma:displayName="Logger: End Date" ma:description="last date recorded in the data logger." ma:format="DateOnly" ma:internalName="Logger_x003a_EndDate">
      <xsd:simpleType>
        <xsd:restriction base="dms:DateTime"/>
      </xsd:simpleType>
    </xsd:element>
    <xsd:element name="InstrumentID" ma:index="38" nillable="true" ma:displayName="Instrument ID" ma:format="Dropdown" ma:internalName="InstrumentID">
      <xsd:simpleType>
        <xsd:union memberTypes="dms:Text">
          <xsd:simpleType>
            <xsd:restriction base="dms:Choice">
              <xsd:enumeration value="A"/>
              <xsd:enumeration value="B"/>
              <xsd:enumeration value="C"/>
            </xsd:restriction>
          </xsd:simpleType>
        </xsd:union>
      </xsd:simpleType>
    </xsd:element>
    <xsd:element name="InstrumentModel" ma:index="39" nillable="true" ma:displayName="Instrument Model" ma:format="Dropdown" ma:internalName="InstrumentModel">
      <xsd:simpleType>
        <xsd:union memberTypes="dms:Text">
          <xsd:simpleType>
            <xsd:restriction base="dms:Choice">
              <xsd:enumeration value="CR1000"/>
              <xsd:enumeration value="CR800"/>
              <xsd:enumeration value="CR1000X"/>
              <xsd:enumeration value="CR3000"/>
              <xsd:enumeration value="Z6"/>
              <xsd:enumeration value="EM60G"/>
            </xsd:restriction>
          </xsd:simpleType>
        </xsd:union>
      </xsd:simpleType>
    </xsd:element>
    <xsd:element name="MediaLengthInSeconds" ma:index="4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a448e-989f-4f53-97aa-ef7364038c4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7" nillable="true" ma:taxonomy="true" ma:internalName="TaxKeywordTaxHTField" ma:taxonomyFieldName="TaxKeyword" ma:displayName="Enterprise Keywords" ma:fieldId="{23f27201-bee3-471e-b2e7-b64fd8b7ca38}" ma:taxonomyMulti="true" ma:sspId="b9e8d040-3cf8-41ce-a03b-17301c6837b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69c66083-fac3-466b-8f96-8ee6455de8d5}" ma:internalName="TaxCatchAll" ma:showField="CatchAllData" ma:web="61da448e-989f-4f53-97aa-ef7364038c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E19E9F-9368-4DFF-9603-A09CDD1BC3E8}">
  <ds:schemaRefs>
    <ds:schemaRef ds:uri="http://schemas.microsoft.com/office/2006/metadata/properties"/>
    <ds:schemaRef ds:uri="http://schemas.microsoft.com/office/infopath/2007/PartnerControls"/>
    <ds:schemaRef ds:uri="3365eb36-8b4a-4b1a-be71-080abd3c6136"/>
    <ds:schemaRef ds:uri="61da448e-989f-4f53-97aa-ef7364038c45"/>
  </ds:schemaRefs>
</ds:datastoreItem>
</file>

<file path=customXml/itemProps2.xml><?xml version="1.0" encoding="utf-8"?>
<ds:datastoreItem xmlns:ds="http://schemas.openxmlformats.org/officeDocument/2006/customXml" ds:itemID="{78ED1087-5E7D-4AE0-8431-9F8BF2B87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65eb36-8b4a-4b1a-be71-080abd3c6136"/>
    <ds:schemaRef ds:uri="61da448e-989f-4f53-97aa-ef7364038c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9BF9CC-837F-4357-9497-1F52920C9E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>University of Nebraska-Lincoln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Chuck Burr</dc:creator>
  <cp:keywords/>
  <dc:description/>
  <cp:lastModifiedBy>Chuck Burr</cp:lastModifiedBy>
  <cp:revision/>
  <dcterms:created xsi:type="dcterms:W3CDTF">2017-03-09T19:02:31Z</dcterms:created>
  <dcterms:modified xsi:type="dcterms:W3CDTF">2025-06-03T20:21:59Z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0x010100601B37136DB01249B8C506513EE847DE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Tags">
    <vt:lpwstr/>
  </property>
</Properties>
</file>